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cciones" sheetId="1" state="visible" r:id="rId1"/>
    <sheet xmlns:r="http://schemas.openxmlformats.org/officeDocument/2006/relationships" name="Pedidos" sheetId="2" state="visible" r:id="rId2"/>
    <sheet xmlns:r="http://schemas.openxmlformats.org/officeDocument/2006/relationships" name="Resumen" sheetId="3" state="visible" r:id="rId3"/>
    <sheet xmlns:r="http://schemas.openxmlformats.org/officeDocument/2006/relationships" name="Ajustes" sheetId="4" state="visible" r:id="rId4"/>
  </sheets>
  <definedNames>
    <definedName name="_xlnm.Print_Area" localSheetId="1">OFFSET(Pedidos!$A$1,0,0,5+MAX(Pedidos!$Z$6:$Z$1005),18)</definedName>
    <definedName name="_xlnm._FilterDatabase" localSheetId="1" hidden="1">'Pedidos'!$A$5:$R$1005</definedName>
    <definedName name="_xlnm.Print_Titles" localSheetId="1">'Pedidos'!$5:$5</definedName>
  </definedNames>
  <calcPr calcId="124519" fullCalcOnLoad="1"/>
</workbook>
</file>

<file path=xl/styles.xml><?xml version="1.0" encoding="utf-8"?>
<styleSheet xmlns="http://schemas.openxmlformats.org/spreadsheetml/2006/main">
  <numFmts count="5">
    <numFmt numFmtId="164" formatCode="dd/mm/yyyy"/>
    <numFmt numFmtId="165" formatCode="yyyy-mm-dd h:mm:ss"/>
    <numFmt numFmtId="166" formatCode="hh:mm"/>
    <numFmt numFmtId="167" formatCode="#,##0.00&quot; €&quot;"/>
    <numFmt numFmtId="168" formatCode="0.0%"/>
  </numFmts>
  <fonts count="20">
    <font>
      <name val="Calibri"/>
      <family val="2"/>
      <color theme="1"/>
      <sz val="11"/>
      <scheme val="minor"/>
    </font>
    <font>
      <name val="Arial"/>
      <b val="1"/>
      <color rgb="000E1A1E"/>
      <sz val="18"/>
    </font>
    <font>
      <name val="Arial"/>
      <b val="1"/>
      <color rgb="000E1A1E"/>
      <sz val="10"/>
    </font>
    <font>
      <name val="Arial"/>
      <b val="1"/>
      <color rgb="00B42318"/>
      <sz val="10"/>
    </font>
    <font>
      <name val="Arial"/>
      <i val="1"/>
      <color rgb="00637371"/>
      <sz val="9"/>
    </font>
    <font>
      <name val="Arial"/>
      <b val="1"/>
      <color rgb="00637371"/>
      <sz val="8"/>
    </font>
    <font>
      <name val="Arial"/>
      <color rgb="000E1A1E"/>
      <sz val="8"/>
    </font>
    <font>
      <name val="Arial"/>
      <color rgb="008A9794"/>
      <sz val="8"/>
    </font>
    <font>
      <name val="Arial"/>
      <b val="1"/>
      <color rgb="00FFFFFF"/>
      <sz val="9"/>
    </font>
    <font>
      <name val="Arial"/>
      <color rgb="000E1A1E"/>
      <sz val="10"/>
    </font>
    <font>
      <name val="Arial"/>
      <color rgb="00637371"/>
      <sz val="9"/>
    </font>
    <font>
      <name val="Arial"/>
      <b val="1"/>
      <color rgb="000E1A1E"/>
      <sz val="11"/>
    </font>
    <font>
      <name val="Arial"/>
      <i val="1"/>
      <color rgb="00637371"/>
      <sz val="10"/>
    </font>
    <font>
      <name val="Arial"/>
      <color rgb="000E1A1E"/>
      <sz val="9"/>
    </font>
    <font>
      <name val="Arial"/>
      <b val="1"/>
      <color rgb="000E1A1E"/>
      <sz val="9"/>
    </font>
    <font>
      <name val="Arial"/>
      <b val="1"/>
      <color rgb="00B42318"/>
      <sz val="9"/>
    </font>
    <font>
      <name val="Arial"/>
      <i val="1"/>
      <color rgb="00637371"/>
      <sz val="8"/>
    </font>
    <font>
      <name val="Arial"/>
      <b val="1"/>
      <color rgb="00637371"/>
      <sz val="10"/>
    </font>
    <font>
      <name val="Arial"/>
      <b val="1"/>
      <color rgb="000E1A1E"/>
      <sz val="12"/>
    </font>
    <font>
      <name val="Arial"/>
      <color rgb="003D4B4A"/>
      <sz val="10"/>
    </font>
  </fonts>
  <fills count="10">
    <fill>
      <patternFill/>
    </fill>
    <fill>
      <patternFill patternType="gray125"/>
    </fill>
    <fill>
      <patternFill patternType="solid">
        <fgColor rgb="00FDE7E5"/>
      </patternFill>
    </fill>
    <fill>
      <patternFill patternType="solid">
        <fgColor rgb="00FFF3D1"/>
      </patternFill>
    </fill>
    <fill>
      <patternFill patternType="solid">
        <fgColor rgb="00E6EFFA"/>
      </patternFill>
    </fill>
    <fill>
      <patternFill patternType="solid">
        <fgColor rgb="00637371"/>
      </patternFill>
    </fill>
    <fill>
      <patternFill patternType="solid">
        <fgColor rgb="0000854A"/>
      </patternFill>
    </fill>
    <fill>
      <patternFill patternType="solid">
        <fgColor rgb="00EEF2F1"/>
      </patternFill>
    </fill>
    <fill>
      <patternFill patternType="solid">
        <fgColor rgb="00F5F8F7"/>
      </patternFill>
    </fill>
    <fill>
      <patternFill patternType="solid">
        <fgColor rgb="00F2FAF6"/>
      </patternFill>
    </fill>
  </fills>
  <borders count="2">
    <border>
      <left/>
      <right/>
      <top/>
      <bottom/>
      <diagonal/>
    </border>
    <border>
      <left style="thin">
        <color rgb="00D5DEDB"/>
      </left>
      <right style="thin">
        <color rgb="00D5DEDB"/>
      </right>
      <top style="thin">
        <color rgb="00D5DEDB"/>
      </top>
      <bottom style="thin">
        <color rgb="00D5DEDB"/>
      </bottom>
    </border>
  </borders>
  <cellStyleXfs count="1">
    <xf numFmtId="0" fontId="0" fillId="0" borderId="0"/>
  </cellStyleXfs>
  <cellXfs count="60">
    <xf numFmtId="0" fontId="0" fillId="0" borderId="0" pivotButton="0" quotePrefix="0" xfId="0"/>
    <xf numFmtId="0" fontId="18" fillId="0" borderId="0" applyAlignment="1" pivotButton="0" quotePrefix="0" xfId="0">
      <alignment vertical="top" wrapText="1"/>
    </xf>
    <xf numFmtId="0" fontId="19" fillId="0" borderId="0" applyAlignment="1" pivotButton="0" quotePrefix="0" xfId="0">
      <alignment vertical="top" wrapText="1"/>
    </xf>
    <xf numFmtId="0" fontId="2" fillId="0" borderId="0" applyAlignment="1" pivotButton="0" quotePrefix="0" xfId="0">
      <alignment vertical="top" wrapText="1"/>
    </xf>
    <xf numFmtId="0" fontId="1" fillId="0" borderId="0" pivotButton="0" quotePrefix="0" xfId="0"/>
    <xf numFmtId="0" fontId="2" fillId="0" borderId="0" applyAlignment="1" pivotButton="0" quotePrefix="0" xfId="0">
      <alignment horizontal="right" vertical="center"/>
    </xf>
    <xf numFmtId="164" fontId="2" fillId="0" borderId="0" applyAlignment="1" pivotButton="0" quotePrefix="0" xfId="0">
      <alignment horizontal="left" vertical="center"/>
    </xf>
    <xf numFmtId="0" fontId="3" fillId="0" borderId="0" applyAlignment="1" pivotButton="0" quotePrefix="0" xfId="0">
      <alignment vertical="center" wrapText="1"/>
    </xf>
    <xf numFmtId="0" fontId="2" fillId="0" borderId="0" pivotButton="0" quotePrefix="0" xfId="0"/>
    <xf numFmtId="0" fontId="4" fillId="0" borderId="0" applyAlignment="1" pivotButton="0" quotePrefix="0" xfId="0">
      <alignment vertical="center"/>
    </xf>
    <xf numFmtId="0" fontId="3" fillId="0" borderId="0" applyAlignment="1" pivotButton="0" quotePrefix="0" xfId="0">
      <alignment vertical="center"/>
    </xf>
    <xf numFmtId="0" fontId="5" fillId="0" borderId="0" applyAlignment="1" pivotButton="0" quotePrefix="0" xfId="0">
      <alignment horizontal="right" vertical="center"/>
    </xf>
    <xf numFmtId="0" fontId="6" fillId="2" borderId="1" applyAlignment="1" pivotButton="0" quotePrefix="0" xfId="0">
      <alignment horizontal="center" vertical="center"/>
    </xf>
    <xf numFmtId="0" fontId="0" fillId="2" borderId="1" pivotButton="0" quotePrefix="0" xfId="0"/>
    <xf numFmtId="0" fontId="6" fillId="3" borderId="1" applyAlignment="1" pivotButton="0" quotePrefix="0" xfId="0">
      <alignment horizontal="center" vertical="center"/>
    </xf>
    <xf numFmtId="0" fontId="6" fillId="4" borderId="1" applyAlignment="1" pivotButton="0" quotePrefix="0" xfId="0">
      <alignment horizontal="center" vertical="center"/>
    </xf>
    <xf numFmtId="0" fontId="0" fillId="4" borderId="1" pivotButton="0" quotePrefix="0" xfId="0"/>
    <xf numFmtId="0" fontId="7" fillId="0" borderId="1" applyAlignment="1" pivotButton="0" quotePrefix="0" xfId="0">
      <alignment horizontal="center" vertical="center"/>
    </xf>
    <xf numFmtId="0" fontId="0" fillId="0" borderId="1" pivotButton="0" quotePrefix="0" xfId="0"/>
    <xf numFmtId="0" fontId="8" fillId="5" borderId="1" applyAlignment="1" pivotButton="0" quotePrefix="0" xfId="0">
      <alignment horizontal="center" vertical="center" wrapText="1"/>
    </xf>
    <xf numFmtId="0" fontId="8" fillId="6" borderId="1" applyAlignment="1" pivotButton="0" quotePrefix="0" xfId="0">
      <alignment horizontal="center" vertical="center" wrapText="1"/>
    </xf>
    <xf numFmtId="0" fontId="9" fillId="7" borderId="1" pivotButton="0" quotePrefix="0" xfId="0"/>
    <xf numFmtId="49" fontId="9" fillId="0" borderId="1" pivotButton="0" quotePrefix="0" xfId="0"/>
    <xf numFmtId="164" fontId="9" fillId="0" borderId="1" applyAlignment="1" pivotButton="0" quotePrefix="0" xfId="0">
      <alignment horizontal="center"/>
    </xf>
    <xf numFmtId="166" fontId="9" fillId="0" borderId="1" applyAlignment="1" pivotButton="0" quotePrefix="0" xfId="0">
      <alignment horizontal="center"/>
    </xf>
    <xf numFmtId="0" fontId="9" fillId="0" borderId="1" pivotButton="0" quotePrefix="0" xfId="0"/>
    <xf numFmtId="167" fontId="9" fillId="0" borderId="1" pivotButton="0" quotePrefix="0" xfId="0"/>
    <xf numFmtId="0" fontId="9" fillId="0" borderId="1" applyAlignment="1" pivotButton="0" quotePrefix="0" xfId="0">
      <alignment horizontal="center"/>
    </xf>
    <xf numFmtId="0" fontId="9" fillId="7" borderId="1" applyAlignment="1" pivotButton="0" quotePrefix="0" xfId="0">
      <alignment horizontal="center"/>
    </xf>
    <xf numFmtId="164" fontId="2" fillId="0" borderId="0" applyAlignment="1" pivotButton="0" quotePrefix="0" xfId="0">
      <alignment horizontal="left"/>
    </xf>
    <xf numFmtId="0" fontId="3" fillId="0" borderId="0" pivotButton="0" quotePrefix="0" xfId="0"/>
    <xf numFmtId="0" fontId="10" fillId="0" borderId="0" pivotButton="0" quotePrefix="0" xfId="0"/>
    <xf numFmtId="0" fontId="11" fillId="0" borderId="0" applyAlignment="1" pivotButton="0" quotePrefix="0" xfId="0">
      <alignment vertical="center" wrapText="1"/>
    </xf>
    <xf numFmtId="0" fontId="0" fillId="6" borderId="1" pivotButton="0" quotePrefix="0" xfId="0"/>
    <xf numFmtId="0" fontId="2" fillId="8" borderId="1" applyAlignment="1" pivotButton="0" quotePrefix="0" xfId="0">
      <alignment vertical="center" wrapText="1"/>
    </xf>
    <xf numFmtId="0" fontId="9" fillId="0" borderId="1" applyAlignment="1" pivotButton="0" quotePrefix="0" xfId="0">
      <alignment horizontal="center" vertical="center"/>
    </xf>
    <xf numFmtId="167" fontId="9" fillId="0" borderId="1" applyAlignment="1" pivotButton="0" quotePrefix="0" xfId="0">
      <alignment horizontal="right" vertical="center"/>
    </xf>
    <xf numFmtId="0" fontId="13" fillId="0" borderId="1" applyAlignment="1" pivotButton="0" quotePrefix="0" xfId="0">
      <alignment vertical="center" wrapText="1"/>
    </xf>
    <xf numFmtId="0" fontId="2" fillId="0" borderId="1" applyAlignment="1" pivotButton="0" quotePrefix="0" xfId="0">
      <alignment horizontal="center" vertical="center"/>
    </xf>
    <xf numFmtId="0" fontId="4" fillId="0" borderId="1" applyAlignment="1" pivotButton="0" quotePrefix="0" xfId="0">
      <alignment vertical="center" wrapText="1"/>
    </xf>
    <xf numFmtId="0" fontId="12" fillId="8" borderId="1" applyAlignment="1" pivotButton="0" quotePrefix="0" xfId="0">
      <alignment vertical="center" wrapText="1"/>
    </xf>
    <xf numFmtId="167" fontId="2" fillId="0" borderId="1" applyAlignment="1" pivotButton="0" quotePrefix="0" xfId="0">
      <alignment horizontal="right" vertical="center"/>
    </xf>
    <xf numFmtId="0" fontId="2" fillId="9" borderId="1" applyAlignment="1" pivotButton="0" quotePrefix="0" xfId="0">
      <alignment vertical="center" wrapText="1"/>
    </xf>
    <xf numFmtId="0" fontId="2" fillId="9" borderId="1" applyAlignment="1" pivotButton="0" quotePrefix="0" xfId="0">
      <alignment horizontal="center" vertical="center"/>
    </xf>
    <xf numFmtId="0" fontId="4" fillId="0" borderId="0" applyAlignment="1" pivotButton="0" quotePrefix="0" xfId="0">
      <alignment vertical="center" wrapText="1"/>
    </xf>
    <xf numFmtId="0" fontId="14" fillId="8" borderId="1" applyAlignment="1" pivotButton="0" quotePrefix="0" xfId="0">
      <alignment vertical="center" wrapText="1"/>
    </xf>
    <xf numFmtId="164" fontId="2" fillId="9" borderId="1" applyAlignment="1" applyProtection="1" pivotButton="0" quotePrefix="0" xfId="0">
      <alignment horizontal="center" vertical="center"/>
      <protection locked="0" hidden="0"/>
    </xf>
    <xf numFmtId="164" fontId="2" fillId="0" borderId="1" applyAlignment="1" pivotButton="0" quotePrefix="0" xfId="0">
      <alignment horizontal="center" vertical="center"/>
    </xf>
    <xf numFmtId="0" fontId="15" fillId="0" borderId="0" pivotButton="0" quotePrefix="0" xfId="0"/>
    <xf numFmtId="168" fontId="2" fillId="0" borderId="1" applyAlignment="1" pivotButton="0" quotePrefix="0" xfId="0">
      <alignment horizontal="center" vertical="center"/>
    </xf>
    <xf numFmtId="0" fontId="16" fillId="0" borderId="0" pivotButton="0" quotePrefix="0" xfId="0"/>
    <xf numFmtId="168" fontId="9" fillId="0" borderId="1" applyAlignment="1" pivotButton="0" quotePrefix="0" xfId="0">
      <alignment horizontal="center" vertical="center"/>
    </xf>
    <xf numFmtId="0" fontId="4" fillId="0" borderId="0" pivotButton="0" quotePrefix="0" xfId="0"/>
    <xf numFmtId="164" fontId="2" fillId="7" borderId="1" applyAlignment="1" pivotButton="0" quotePrefix="0" xfId="0">
      <alignment horizontal="center" vertical="center"/>
    </xf>
    <xf numFmtId="0" fontId="2" fillId="9" borderId="1" applyAlignment="1" applyProtection="1" pivotButton="0" quotePrefix="0" xfId="0">
      <alignment horizontal="center" vertical="center"/>
      <protection locked="0" hidden="0"/>
    </xf>
    <xf numFmtId="0" fontId="3" fillId="0" borderId="1" applyAlignment="1" pivotButton="0" quotePrefix="0" xfId="0">
      <alignment vertical="center" wrapText="1"/>
    </xf>
    <xf numFmtId="0" fontId="2" fillId="7" borderId="1" applyAlignment="1" pivotButton="0" quotePrefix="0" xfId="0">
      <alignment horizontal="center" vertical="center"/>
    </xf>
    <xf numFmtId="0" fontId="17" fillId="0" borderId="1" applyAlignment="1" pivotButton="0" quotePrefix="0" xfId="0">
      <alignment vertical="center" wrapText="1"/>
    </xf>
    <xf numFmtId="0" fontId="4" fillId="0" borderId="0" applyAlignment="1" pivotButton="0" quotePrefix="0" xfId="0">
      <alignment vertical="top" wrapText="1"/>
    </xf>
    <xf numFmtId="0" fontId="9" fillId="0" borderId="1" applyAlignment="1" applyProtection="1" pivotButton="0" quotePrefix="0" xfId="0">
      <alignment vertical="center" wrapText="1"/>
      <protection locked="0" hidden="0"/>
    </xf>
  </cellXfs>
  <cellStyles count="1">
    <cellStyle name="Normal" xfId="0" builtinId="0" hidden="0"/>
  </cellStyles>
  <dxfs count="6">
    <dxf>
      <fill>
        <patternFill patternType="solid">
          <fgColor rgb="00E6EFFA"/>
        </patternFill>
      </fill>
    </dxf>
    <dxf>
      <fill>
        <patternFill patternType="solid">
          <fgColor rgb="00FDE7E5"/>
        </patternFill>
      </fill>
    </dxf>
    <dxf>
      <fill>
        <patternFill patternType="solid">
          <fgColor rgb="00FFF3D1"/>
        </patternFill>
      </fill>
    </dxf>
    <dxf>
      <font>
        <color rgb="008A9794"/>
      </font>
    </dxf>
    <dxf>
      <font>
        <b val="1"/>
        <color rgb="001D4E89"/>
      </font>
    </dxf>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Pedidos por estado</a:t>
            </a:r>
          </a:p>
        </rich>
      </tx>
    </title>
    <plotArea>
      <barChart>
        <barDir val="bar"/>
        <grouping val="clustered"/>
        <ser>
          <idx val="0"/>
          <order val="0"/>
          <spPr>
            <a:solidFill xmlns:a="http://schemas.openxmlformats.org/drawingml/2006/main">
              <a:srgbClr val="00854A"/>
            </a:solidFill>
            <a:ln xmlns:a="http://schemas.openxmlformats.org/drawingml/2006/main">
              <a:noFill/>
              <a:prstDash val="solid"/>
            </a:ln>
          </spPr>
          <cat>
            <numRef>
              <f>'Resumen'!$A$6:$A$14</f>
            </numRef>
          </cat>
          <val>
            <numRef>
              <f>'Resumen'!$B$6:$B$14</f>
            </numRef>
          </val>
        </ser>
        <gapWidth val="60"/>
        <axId val="10"/>
        <axId val="100"/>
      </barChart>
      <catAx>
        <axId val="10"/>
        <scaling>
          <orientation val="maxMin"/>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plotVisOnly val="1"/>
    <dispBlanksAs val="gap"/>
  </chart>
</chartSpace>
</file>

<file path=xl/comments/comment1.xml><?xml version="1.0" encoding="utf-8"?>
<comments xmlns="http://schemas.openxmlformats.org/spreadsheetml/2006/main">
  <authors>
    <author>Plantilla</author>
  </authors>
  <commentList>
    <comment ref="A5" authorId="0" shapeId="0">
      <text>
        <t>Sale sola. Retrasado, Sin confirmar, Parado, Sin facturar, Incidencia abierta, Cobro vencido o «Revisa: …» (falta un dato).</t>
      </text>
    </comment>
    <comment ref="G5" authorId="0" shapeId="0">
      <text>
        <t>Lo que pide, en pocas palabras, o la referencia del pedido en tu programa de gestión (ERP).</t>
      </text>
    </comment>
    <comment ref="H5" authorId="0" shapeId="0">
      <text>
        <t>Lo que vale el pedido, sin IVA. Si aún no lo sabes, ponlo al confirmarlo: mientras esté vacío, no suma en el «Importe recibido».</t>
      </text>
    </comment>
    <comment ref="I5" authorId="0" shapeId="0">
      <text>
        <t>El día que acordaste con el cliente. Cámbiala solo si el cliente te pide otro día; si el retraso es tuyo, apunta la fecha nueva en «Notas».</t>
      </text>
    </comment>
    <comment ref="K5" authorId="0" shapeId="0">
      <text>
        <t>Quién de tu equipo se ocupa de ese pedido: a quién preguntar por él.</t>
      </text>
    </comment>
    <comment ref="L5" authorId="0" shapeId="0">
      <text>
        <t>Elígelo de la lista. Cada vez que lo cambies, cambia también la «Fecha del estado».</t>
      </text>
    </comment>
    <comment ref="M5" authorId="0" shapeId="0">
      <text>
        <t>La fecha en que el pedido pasó a este estado. Si está en «Recibido» y la dejas vacía, cuenta «Recibido el». «Sin facturar» y «Cobro vencido» no la usan: cuentan desde «Entregado el».</t>
      </text>
    </comment>
    <comment ref="N5" authorId="0" shapeId="0">
      <text>
        <t>El día en que el cliente recibió el pedido (el del albarán firmado).</t>
      </text>
    </comment>
    <comment ref="O5" authorId="0" shapeId="0">
      <text>
        <t>Sí, si llegó todo lo confirmado. No, si faltó algo o el cliente rechazó algo.</t>
      </text>
    </comment>
    <comment ref="Q5" authorId="0" shapeId="0">
      <text>
        <t>Sale sola: los días desde la «Fecha del estado» hasta la fecha de control.</t>
      </text>
    </comment>
    <comment ref="R5" authorId="0" shapeId="0">
      <text>
        <t>Sale sola: Sí, si se entregó el día acordado; Tarde o Antes, si no.</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11</col>
      <colOff>0</colOff>
      <row>3</row>
      <rowOff>0</rowOff>
    </from>
    <ext cx="4500000" cy="295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48"/>
  <sheetViews>
    <sheetView showGridLines="0" tabSelected="0" workbookViewId="0">
      <selection activeCell="A1" sqref="A1"/>
    </sheetView>
  </sheetViews>
  <sheetFormatPr baseColWidth="8" defaultRowHeight="15"/>
  <cols>
    <col width="110" customWidth="1" min="1" max="1"/>
  </cols>
  <sheetData>
    <row r="1">
      <c r="A1" s="1" t="inlineStr">
        <is>
          <t>Cómo usar este control de pedidos</t>
        </is>
      </c>
    </row>
    <row r="2">
      <c r="A2" s="2" t="inlineStr">
        <is>
          <t>Cuatro hojas: «Pedidos», donde apuntas cada pedido y su estado; «Resumen», con los pedidos por estado, los avisos y los indicadores de la semana; «Ajustes», con tus listas y los días de cada aviso; y estas instrucciones.</t>
        </is>
      </c>
    </row>
    <row r="3">
      <c r="A3" s="2" t="inlineStr">
        <is>
          <t>Es una fila por pedido, no por artículo: no lleva cantidades ni el stock. El detalle de lo que pide el cliente va en la hoja de pedido o en tu programa de gestión (ERP).</t>
        </is>
      </c>
    </row>
    <row r="4">
      <c r="A4" s="2" t="inlineStr"/>
    </row>
    <row r="5">
      <c r="A5" s="3" t="inlineStr">
        <is>
          <t>Antes de empezar (una sola vez)</t>
        </is>
      </c>
    </row>
    <row r="6">
      <c r="A6" s="2" t="inlineStr">
        <is>
          <t>1. Mira el ejemplo: 21 pedidos de una distribuidora de bebidas inventada, con la fecha de control fija en el viernes 02/10/2026. Así ves cómo salen los avisos y el resumen.</t>
        </is>
      </c>
    </row>
    <row r="7">
      <c r="A7" s="2" t="inlineStr">
        <is>
          <t>2. En «Ajustes», borra la «Fecha de control» (celda C4). Desde ese momento, la hoja calcula con la fecha de hoy. Mientras haya una fecha fija, arriba de «Pedidos» sale un aviso en rojo.</t>
        </is>
      </c>
    </row>
    <row r="8">
      <c r="A8" s="2" t="inlineStr">
        <is>
          <t>3. En «Pedidos», borra los pedidos de ejemplo: selecciona de B6 a P26 y pulsa Suprimir. No borres las columnas grises (A, Q y R): llevan las fórmulas.</t>
        </is>
      </c>
    </row>
    <row r="9">
      <c r="A9" s="2" t="inlineStr">
        <is>
          <t>4. En «Ajustes», escribe tus canales (cómo te llegan los pedidos: WhatsApp, email, teléfono…), tus rutas y las personas de tu equipo. Una por celda, sin dejar huecos.</t>
        </is>
      </c>
    </row>
    <row r="10">
      <c r="A10" s="2" t="inlineStr">
        <is>
          <t>5. Revisa los días de cada aviso, en «Ajustes». Vienen así: «Sin confirmar» (casilla «Recibido»), 1 día; «Sin facturar» (casilla «Entregado»), 10 días desde la entrega; «Incidencia abierta» (casilla «Incidencia»), 2 días; «Cobro vencido» (casilla «Facturado»), 30 días desde la entrega. «Parado» (casillas «Confirmado», «Preparado» y «En reparto») viene apagado: casillas vacías. «Retrasado» y «Revisa» no se apagan.</t>
        </is>
      </c>
    </row>
    <row r="11">
      <c r="A11" s="2" t="inlineStr">
        <is>
          <t>6. En «Pedidos», cambia «Distribuciones del Norte, S.L.», el nombre del ejemplo, por el de tu distribuidora (celda A2), y guarda el archivo.</t>
        </is>
      </c>
    </row>
    <row r="12">
      <c r="A12" s="2" t="inlineStr">
        <is>
          <t>«Ajustes» y «Resumen» están protegidas, sin contraseña. En «Ajustes» puedes escribir en las casillas de color claro: la fecha de control, los días y tus listas. En «Resumen», solo en «Desde» y «hasta». Para cambiar algo más: Revisar &gt; Desproteger hoja.</t>
        </is>
      </c>
    </row>
    <row r="13">
      <c r="A13" s="2" t="inlineStr"/>
    </row>
    <row r="14">
      <c r="A14" s="3" t="inlineStr">
        <is>
          <t>Cada día, en «Pedidos»</t>
        </is>
      </c>
    </row>
    <row r="15">
      <c r="A15" s="2" t="inlineStr">
        <is>
          <t>1. Cada pedido que llega, en la primera fila vacía: nº de pedido, «Recibido el», hora, cliente, canal y lo que pide. Estado: «Recibido». La «Fecha del estado» puede quedar vacía: cuenta «Recibido el». Si ya sabes la ruta, ponla.</t>
        </is>
      </c>
    </row>
    <row r="16">
      <c r="A16" s="2" t="inlineStr">
        <is>
          <t>2. Al confirmarlo con el cliente, escribe la «Entrega acordada», la ruta y el importe sin IVA, si aún no lo tenías, y cambia el estado a «Confirmado».</t>
        </is>
      </c>
    </row>
    <row r="17">
      <c r="A17" s="2" t="inlineStr">
        <is>
          <t>3. Cada vez que cambies el estado, cambia también la «Fecha del estado». Escribe la fecha así: 02/10/2026, o 2/10 si es de este año.</t>
        </is>
      </c>
    </row>
    <row r="18">
      <c r="A18" s="2" t="inlineStr">
        <is>
          <t>4. Cuando vuelva el reparto, escribe «Entregado el» y «¿Completo?» (Sí o No), y pon el estado «Entregado».</t>
        </is>
      </c>
    </row>
    <row r="19">
      <c r="A19" s="2" t="inlineStr">
        <is>
          <t xml:space="preserve">   Si falta algo o llega roto y el cliente se queda el resto: «Entregado», con «No» en «¿Completo?», y en «Notas» qué faltó. Si lo que falta va en otro pedido, apunta también su número.</t>
        </is>
      </c>
    </row>
    <row r="20">
      <c r="A20" s="2" t="inlineStr">
        <is>
          <t xml:space="preserve">   «Incidencia», solo mientras no sepas cómo se resuelve: por ejemplo, si el cliente aún no ha dicho si quiere otra caja o un abono. Cuando lo sepas, pásalo a «Entregado» y anota cómo. «Sin facturar» cuenta desde «Entregado el», así que no pierdes el plazo.</t>
        </is>
      </c>
    </row>
    <row r="21">
      <c r="A21" s="2" t="inlineStr">
        <is>
          <t>5. Al facturar, estado «Facturado». Al cobrar, «Cobrado». Si te paga al recibirlo, pásalo de «Entregado» a «Cobrado». Si el cliente lo anula, «Anulado»: no cuenta en los indicadores.</t>
        </is>
      </c>
    </row>
    <row r="22">
      <c r="A22" s="2" t="inlineStr">
        <is>
          <t>6. Antes de terminar el día, mira la columna A, «Aviso». Para ver solo los pedidos con aviso, pulsa la flecha del título «Aviso» y desmarca «(Vacías)» (en Mac puede salir como «Celdas en blanco»). Para volver a verlos todos, marca «(Seleccionar todo)».</t>
        </is>
      </c>
    </row>
    <row r="23">
      <c r="A23" s="2" t="inlineStr"/>
    </row>
    <row r="24">
      <c r="A24" s="3" t="inlineStr">
        <is>
          <t>Los avisos (columna A). Cada fila enseña uno solo: primero «Revisa», después «Retrasado» y después los demás</t>
        </is>
      </c>
    </row>
    <row r="25">
      <c r="A25" s="2" t="inlineStr">
        <is>
          <t>«Retrasado»: ya ha pasado la «Entrega acordada» y el pedido no tiene «Entregado el». Avisa al cliente y apunta la fecha nueva en «Notas». No cambies la «Entrega acordada»: así el aviso sigue hasta que lo entregues, y cuenta como tarde. Cámbiala solo si es el cliente quien te pide otro día.</t>
        </is>
      </c>
    </row>
    <row r="26">
      <c r="A26" s="2" t="inlineStr">
        <is>
          <t>«Sin confirmar»: lleva en «Recibido» más días de los que pusiste en «Ajustes». Confírmalo o pregunta al cliente lo que falta.</t>
        </is>
      </c>
    </row>
    <row r="27">
      <c r="A27" s="2" t="inlineStr">
        <is>
          <t>«Parado»: lleva en «Confirmado», «Preparado» o «En reparto» más días de los que pusiste. Viene apagado.</t>
        </is>
      </c>
    </row>
    <row r="28">
      <c r="A28" s="2" t="inlineStr">
        <is>
          <t>«Sin facturar»: está «Entregado» y desde «Entregado el» han pasado más días de los que pusiste. Haz la factura.</t>
        </is>
      </c>
    </row>
    <row r="29">
      <c r="A29" s="2" t="inlineStr">
        <is>
          <t>«Incidencia abierta»: lleva en «Incidencia» más días de los que pusiste. Resuélvela y anota cómo.</t>
        </is>
      </c>
    </row>
    <row r="30">
      <c r="A30" s="2" t="inlineStr">
        <is>
          <t>«Cobro vencido»: está «Facturado» y desde «Entregado el» han pasado más días que tu plazo de pago. Reclama el pago. La hoja usa un solo plazo para todos: si un cliente tiene otro, apúntalo en «Notas».</t>
        </is>
      </c>
    </row>
    <row r="31">
      <c r="A31" s="2" t="inlineStr">
        <is>
          <t>«Revisa: …»: a la fila le falta un dato que la hoja necesita o tiene una fecha o un importe mal escritos, y el aviso dice cuál. En «Recibido» solo hacen falta el cliente y «Recibido el». Desde «Confirmado», también la entrega acordada y la fecha del estado; y en «Entregado», «Facturado» y «Cobrado», «Entregado el». Mientras tanto, ese pedido puede faltar en el resumen.</t>
        </is>
      </c>
    </row>
    <row r="32">
      <c r="A32" s="2" t="inlineStr">
        <is>
          <t>Color de la fila: rojo, retrasado o cobro vencido; amarillo, otro aviso; azul, datos que revisar; letra gris, cobrado o anulado.</t>
        </is>
      </c>
    </row>
    <row r="33">
      <c r="A33" s="2" t="inlineStr"/>
    </row>
    <row r="34">
      <c r="A34" s="3" t="inlineStr">
        <is>
          <t>La hoja «Resumen»</t>
        </is>
      </c>
    </row>
    <row r="35">
      <c r="A35" s="2" t="inlineStr">
        <is>
          <t>Arriba, en qué estado está hoy cada pedido y los avisos de hoy. Debajo, los indicadores de la semana de la fecha de control, de lunes a domingo.</t>
        </is>
      </c>
    </row>
    <row r="36">
      <c r="A36" s="2" t="inlineStr">
        <is>
          <t>Para otro periodo, escribe las fechas en «Desde» (B21) y «hasta» (D21). Cuando acabes, bórralas: el resumen vuelve a la semana de la fecha de control.</t>
        </is>
      </c>
    </row>
    <row r="37">
      <c r="A37" s="2" t="inlineStr">
        <is>
          <t>«Entregados en el periodo» cuenta los pedidos con «Entregado el» dentro del periodo, también los ya facturados o cobrados. Por eso puede no coincidir con «Entregado» de arriba, que son los que siguen hoy en ese estado.</t>
        </is>
      </c>
    </row>
    <row r="38">
      <c r="A38" s="2" t="inlineStr">
        <is>
          <t>Un pedido llega a tiempo si se entrega en la fecha acordada. Si llega antes o después, no cuenta como a tiempo. Completo: «¿Completo?» = Sí. Los anulados no cuentan.</t>
        </is>
      </c>
    </row>
    <row r="39">
      <c r="A39" s="2" t="inlineStr"/>
    </row>
    <row r="40">
      <c r="A40" s="3" t="inlineStr">
        <is>
          <t>Para no romper la hoja</t>
        </is>
      </c>
    </row>
    <row r="41">
      <c r="A41" s="2" t="inlineStr">
        <is>
          <t>Escribe cada pedido nuevo en la primera fila vacía; no insertes filas en medio. Caben 1.000 pedidos, de la fila 6 a la 1005. En la hoja se quedan los pedidos desde la última limpieza, hasta cinco semanas, y los que aún no has cobrado. Trabajando de lunes a viernes: si te pagan al recibir el pedido, caben unos 35 al día; si te pagan a 30 días de la entrega, unos 20.</t>
        </is>
      </c>
    </row>
    <row r="42">
      <c r="A42" s="2" t="inlineStr">
        <is>
          <t>Para ordenar o filtrar, usa las flechas de los títulos (fila 5): se mueve la fila entera, con sus fórmulas.</t>
        </is>
      </c>
    </row>
    <row r="43">
      <c r="A43" s="2" t="inlineStr">
        <is>
          <t>No cambies los nombres de los estados ni añadas otros: las fórmulas los buscan tal cual. Los canales, las rutas y las personas, cámbialos en «Ajustes».</t>
        </is>
      </c>
    </row>
    <row r="44">
      <c r="A44" s="2" t="inlineStr">
        <is>
          <t>Cada mes, el primer lunes, antes de empezar y después de mirar el «Resumen» de la semana anterior: guarda una copia (Archivo &gt; Guardar como) con el mes en el nombre, por ejemplo «Pedidos 2026-10». Ciérrala y vuelve a abrir el archivo de siempre. Ordena por «Estado» (flecha del título, de la A a la Z): los anulados y los cobrados quedan arriba, juntos. Selecciona esas filas de la B a la P y pulsa Suprimir. Después, ordena por «Recibido el», de más antiguo a más reciente: las filas vacías se van al final.</t>
        </is>
      </c>
    </row>
    <row r="45">
      <c r="A45" s="2" t="inlineStr">
        <is>
          <t>Si borras sin querer una fórmula de una columna gris, cópiala de la fila de arriba.</t>
        </is>
      </c>
    </row>
    <row r="46">
      <c r="A46" s="2" t="inlineStr"/>
    </row>
    <row r="47">
      <c r="A47" s="2" t="inlineStr">
        <is>
          <t>Hecha para Excel 2010 o posterior en Windows, o Excel 2011 o posterior en Mac. No lleva macros. En Hojas de cálculo de Google no la hemos probado: comprueba antes el ejemplo. En «Resumen» tienen que salir 6 pedidos con aviso, 10 entregados en el periodo y 9 a tiempo.</t>
        </is>
      </c>
    </row>
    <row r="48">
      <c r="A48" s="2" t="inlineStr">
        <is>
          <t>Plantilla gratuita de PeasyOrders · peasyorders.com/es/plantillas/control-pedidos-excel</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Z1005"/>
  <sheetViews>
    <sheetView showGridLines="0" tabSelected="1" workbookViewId="0">
      <pane xSplit="5" ySplit="5" topLeftCell="F6" activePane="bottomRight" state="frozen"/>
      <selection pane="topRight"/>
      <selection pane="bottomLeft"/>
      <selection pane="bottomRight" activeCell="A1" sqref="A1"/>
    </sheetView>
  </sheetViews>
  <sheetFormatPr baseColWidth="8" defaultRowHeight="15"/>
  <cols>
    <col width="24" customWidth="1" min="1" max="1"/>
    <col width="9" customWidth="1" min="2" max="2"/>
    <col width="10.5" customWidth="1" min="3" max="3"/>
    <col width="6.5" customWidth="1" min="4" max="4"/>
    <col width="22" customWidth="1" min="5" max="5"/>
    <col width="10.5" customWidth="1" min="6" max="6"/>
    <col width="34" customWidth="1" min="7" max="7"/>
    <col width="10.5" customWidth="1" min="8" max="8"/>
    <col width="10.5" customWidth="1" min="9" max="9"/>
    <col width="9.5" customWidth="1" min="10" max="10"/>
    <col width="11" customWidth="1" min="11" max="11"/>
    <col width="11.5" customWidth="1" min="12" max="12"/>
    <col width="10.5" customWidth="1" min="13" max="13"/>
    <col width="10.5" customWidth="1" min="14" max="14"/>
    <col width="9.5" customWidth="1" min="15" max="15"/>
    <col width="34" customWidth="1" min="16" max="16"/>
    <col width="8.5" customWidth="1" min="17" max="17"/>
    <col width="8.5"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s>
  <sheetData>
    <row r="1" ht="28" customHeight="1">
      <c r="A1" s="4" t="inlineStr">
        <is>
          <t>CONTROL DE PEDIDOS</t>
        </is>
      </c>
      <c r="E1" s="5" t="inlineStr">
        <is>
          <t>Fecha de control:</t>
        </is>
      </c>
      <c r="F1" s="6">
        <f>Ajustes!$C$5</f>
        <v>46297</v>
      </c>
      <c r="G1" s="7" t="str">
        <f>IF(ISNUMBER(Ajustes!$C$4),"Fecha fija, la del ejemplo: bórrala en «Ajustes» (celda C4) para que la hoja use la de hoy.","")</f>
        <v>Fecha fija, la del ejemplo: bórrala en «Ajustes» (celda C4) para que la hoja use la de hoy.</v>
      </c>
    </row>
    <row r="2">
      <c r="A2" s="8" t="inlineStr">
        <is>
          <t>Distribuciones del Norte, S.L.</t>
        </is>
      </c>
      <c r="E2" s="9" t="inlineStr">
        <is>
          <t>Un pedido por fila. Escribe en las columnas blancas, de la B a la P. Las grises (A, Q y R) salen solas: no escribas en ellas.</t>
        </is>
      </c>
    </row>
    <row r="3" ht="20" customHeight="1">
      <c r="A3" s="10" t="str">
        <f>IF(SUM(Y6:Y1005)=0,"Ningún pedido con aviso.","Pedidos con aviso: "&amp;SUM(Y6:Y1005)&amp;". Para ver solo esos, pulsa la flecha de «Aviso» y desmarca «(Vacías)» (en Mac puede salir como «Celdas en blanco»).")</f>
        <v>Pedidos con aviso: 6. Para ver solo esos, pulsa la flecha de «Aviso» y desmarca «(Vacías)» (en Mac puede salir como «Celdas en blanco»).</v>
      </c>
    </row>
    <row r="4" ht="16" customHeight="1">
      <c r="A4" s="11" t="inlineStr">
        <is>
          <t>Color de la fila:</t>
        </is>
      </c>
      <c r="B4" s="12" t="inlineStr">
        <is>
          <t>Retrasado o cobro vencido</t>
        </is>
      </c>
      <c r="C4" s="13" t="n"/>
      <c r="D4" s="13" t="n"/>
      <c r="E4" s="14" t="inlineStr">
        <is>
          <t>Otro aviso</t>
        </is>
      </c>
      <c r="F4" s="15" t="inlineStr">
        <is>
          <t>Revisa los datos de la fila</t>
        </is>
      </c>
      <c r="G4" s="16" t="n"/>
      <c r="H4" s="17" t="inlineStr">
        <is>
          <t>Cobrado o anulado</t>
        </is>
      </c>
      <c r="I4" s="18" t="n"/>
    </row>
    <row r="5" ht="32" customHeight="1">
      <c r="A5" s="19" t="inlineStr">
        <is>
          <t>Aviso</t>
        </is>
      </c>
      <c r="B5" s="20" t="inlineStr">
        <is>
          <t>Nº de pedido</t>
        </is>
      </c>
      <c r="C5" s="20" t="inlineStr">
        <is>
          <t>Recibido el</t>
        </is>
      </c>
      <c r="D5" s="20" t="inlineStr">
        <is>
          <t>Hora</t>
        </is>
      </c>
      <c r="E5" s="20" t="inlineStr">
        <is>
          <t>Cliente</t>
        </is>
      </c>
      <c r="F5" s="20" t="inlineStr">
        <is>
          <t>Canal</t>
        </is>
      </c>
      <c r="G5" s="20" t="inlineStr">
        <is>
          <t>Artículos o referencia</t>
        </is>
      </c>
      <c r="H5" s="20" t="inlineStr">
        <is>
          <t>Importe sin IVA</t>
        </is>
      </c>
      <c r="I5" s="20" t="inlineStr">
        <is>
          <t>Entrega acordada</t>
        </is>
      </c>
      <c r="J5" s="20" t="inlineStr">
        <is>
          <t>Ruta</t>
        </is>
      </c>
      <c r="K5" s="20" t="inlineStr">
        <is>
          <t>Responsable</t>
        </is>
      </c>
      <c r="L5" s="20" t="inlineStr">
        <is>
          <t>Estado</t>
        </is>
      </c>
      <c r="M5" s="20" t="inlineStr">
        <is>
          <t>Fecha del estado</t>
        </is>
      </c>
      <c r="N5" s="20" t="inlineStr">
        <is>
          <t>Entregado el</t>
        </is>
      </c>
      <c r="O5" s="20" t="inlineStr">
        <is>
          <t>¿Completo?</t>
        </is>
      </c>
      <c r="P5" s="20" t="inlineStr">
        <is>
          <t>Notas</t>
        </is>
      </c>
      <c r="Q5" s="19" t="inlineStr">
        <is>
          <t>Días en el estado</t>
        </is>
      </c>
      <c r="R5" s="19" t="inlineStr">
        <is>
          <t>A tiempo</t>
        </is>
      </c>
      <c r="S5" t="inlineStr">
        <is>
          <t>Problema</t>
        </is>
      </c>
      <c r="T5" t="inlineStr">
        <is>
          <t>Usada</t>
        </is>
      </c>
      <c r="U5" t="inlineStr">
        <is>
          <t>Fecha ref.</t>
        </is>
      </c>
      <c r="V5" t="inlineStr">
        <is>
          <t>Límite</t>
        </is>
      </c>
      <c r="W5" t="inlineStr">
        <is>
          <t>Pendiente</t>
        </is>
      </c>
      <c r="X5" t="inlineStr">
        <is>
          <t>Revisa</t>
        </is>
      </c>
      <c r="Y5" t="inlineStr">
        <is>
          <t>Con aviso</t>
        </is>
      </c>
      <c r="Z5" t="inlineStr">
        <is>
          <t>Fila</t>
        </is>
      </c>
    </row>
    <row r="6">
      <c r="A6" s="21" t="str">
        <f>IF(T6=0,"",IF(S6&lt;&gt;"","Revisa: "&amp;S6,IF(OR(L6="Cobrado",L6="Anulado"),"",IF(AND(N6="",OR(L6="Recibido",L6="Confirmado",L6="Preparado",L6="En reparto",L6="Incidencia"),ISNUMBER(I6),INT(Ajustes!$C$5)&gt;INT(I6)),"Retrasado",IF(OR(L6="Entregado",L6="Facturado"),IF(AND(ISNUMBER(V6),ISNUMBER(N6),INT(Ajustes!$C$5)-INT(N6)&gt;V6),IF(L6="Entregado","Sin facturar","Cobro vencido"),""),IF(AND(ISNUMBER(V6),ISNUMBER(Q6),Q6&gt;V6),INDEX(Ajustes!$E$9:$E$17,MATCH(L6,Ajustes!$B$9:$B$17,0)),""))))))</f>
        <v>Cobro vencido</v>
      </c>
      <c r="B6" s="22" t="inlineStr">
        <is>
          <t>P-0987</t>
        </is>
      </c>
      <c r="C6" s="23" t="n">
        <v>46259</v>
      </c>
      <c r="D6" s="24" t="n">
        <v>0.4305555555555556</v>
      </c>
      <c r="E6" s="25" t="inlineStr">
        <is>
          <t>Restaurante El Olivo</t>
        </is>
      </c>
      <c r="F6" s="25" t="inlineStr">
        <is>
          <t>Email</t>
        </is>
      </c>
      <c r="G6" s="25" t="inlineStr">
        <is>
          <t>Vino tinto, 10 cajas; cerveza en tercio, 6 cajas; agua con gas, 6 cajas</t>
        </is>
      </c>
      <c r="H6" s="26" t="n">
        <v>383.4</v>
      </c>
      <c r="I6" s="23" t="n">
        <v>46260</v>
      </c>
      <c r="J6" s="25" t="inlineStr">
        <is>
          <t>Costa</t>
        </is>
      </c>
      <c r="K6" s="25" t="inlineStr">
        <is>
          <t>Lucía</t>
        </is>
      </c>
      <c r="L6" s="25" t="inlineStr">
        <is>
          <t>Facturado</t>
        </is>
      </c>
      <c r="M6" s="23" t="n">
        <v>46262</v>
      </c>
      <c r="N6" s="23" t="n">
        <v>46260</v>
      </c>
      <c r="O6" s="27" t="inlineStr">
        <is>
          <t>Sí</t>
        </is>
      </c>
      <c r="P6" s="25" t="inlineStr">
        <is>
          <t>Factura F-2026-0871: paga a 30 días desde la entrega.</t>
        </is>
      </c>
      <c r="Q6" s="28">
        <f>IF(OR(T6=0,L6="Cobrado",L6="Anulado",NOT(ISNUMBER(U6))),"",MAX(0,INT(Ajustes!$C$5)-INT(U6)))</f>
        <v>35</v>
      </c>
      <c r="R6" s="28" t="str">
        <f>IF(OR(T6=0,L6="Anulado",NOT(ISNUMBER(N6)),NOT(ISNUMBER(I6))),"",IF(INT(N6)=INT(I6),"Sí",IF(INT(N6)&gt;INT(I6),"Tarde","Antes")))</f>
        <v>Sí</v>
      </c>
      <c r="S6" t="str">
        <f>IF(T6=0,"",IF(L6="","falta el estado",IF(NOT(ISNUMBER(MATCH(L6,Ajustes!$B$9:$B$17,0))),"el estado no es de la lista",IF(E6="","falta el cliente",IF(OR(AND(C6&lt;&gt;"",NOT(ISNUMBER(C6))),AND(I6&lt;&gt;"",NOT(ISNUMBER(I6))),AND(M6&lt;&gt;"",NOT(ISNUMBER(M6))),AND(N6&lt;&gt;"",NOT(ISNUMBER(N6)))),"hay una fecha mal escrita",IF(AND(H6&lt;&gt;"",NOT(ISNUMBER(H6))),"el importe no es un número",IF(C6="","falta «Recibido el»",IF(AND(L6&lt;&gt;"Recibido",L6&lt;&gt;"Anulado",I6=""),"falta la entrega acordada",IF(AND(L6&lt;&gt;"Recibido",L6&lt;&gt;"Anulado",M6=""),"falta la fecha del estado",IF(AND(OR(L6="Entregado",L6="Facturado",L6="Cobrado"),N6=""),"falta «Entregado el»",IF(AND(N6&lt;&gt;"",OR(L6="Recibido",L6="Confirmado",L6="Preparado",L6="En reparto")),"tiene «Entregado el»: cambia el estado",IF(OR(INT(C6)&gt;INT(Ajustes!$C$5),AND(M6&lt;&gt;"",INT(M6)&gt;INT(Ajustes!$C$5)),AND(N6&lt;&gt;"",INT(N6)&gt;INT(Ajustes!$C$5))),"hay una fecha posterior a hoy",IF(AND(M6&lt;&gt;"",INT(M6)&lt;INT(C6)),"la fecha del estado es anterior a «Recibido el»",IF(AND(N6&lt;&gt;"",INT(N6)&lt;INT(C6)),"«Entregado el» es anterior a «Recibido el»",""))))))))))))))</f>
        <v/>
      </c>
      <c r="T6">
        <f>IF(COUNTA(B6:P6)&gt;0,1,0)</f>
        <v>1</v>
      </c>
      <c r="U6">
        <f>IF(T6=0,"",IF(AND(L6="Recibido",M6=""),IF(C6="","",C6),IF(M6="","",M6)))</f>
        <v>46262</v>
      </c>
      <c r="V6">
        <f>IF(OR(T6=0,NOT(ISNUMBER(MATCH(L6,Ajustes!$B$9:$B$17,0)))),"",IF(INDEX(Ajustes!$C$9:$C$17,MATCH(L6,Ajustes!$B$9:$B$17,0))="","",INDEX(Ajustes!$C$9:$C$17,MATCH(L6,Ajustes!$B$9:$B$17,0))))</f>
        <v>30</v>
      </c>
      <c r="W6">
        <f>IF(AND(T6=1,N6="",OR(L6="Recibido",L6="Confirmado",L6="Preparado",L6="En reparto",L6="Incidencia")),1,0)</f>
        <v>0</v>
      </c>
      <c r="X6">
        <f>IF(S6&lt;&gt;"",1,0)</f>
        <v>0</v>
      </c>
      <c r="Y6">
        <f>IF(A6&lt;&gt;"",1,0)</f>
        <v>1</v>
      </c>
      <c r="Z6">
        <f>IF(T6=1,ROW()-5,0)</f>
        <v>1</v>
      </c>
    </row>
    <row r="7">
      <c r="A7" s="21" t="str">
        <f>IF(T7=0,"",IF(S7&lt;&gt;"","Revisa: "&amp;S7,IF(OR(L7="Cobrado",L7="Anulado"),"",IF(AND(N7="",OR(L7="Recibido",L7="Confirmado",L7="Preparado",L7="En reparto",L7="Incidencia"),ISNUMBER(I7),INT(Ajustes!$C$5)&gt;INT(I7)),"Retrasado",IF(OR(L7="Entregado",L7="Facturado"),IF(AND(ISNUMBER(V7),ISNUMBER(N7),INT(Ajustes!$C$5)-INT(N7)&gt;V7),IF(L7="Entregado","Sin facturar","Cobro vencido"),""),IF(AND(ISNUMBER(V7),ISNUMBER(Q7),Q7&gt;V7),INDEX(Ajustes!$E$9:$E$17,MATCH(L7,Ajustes!$B$9:$B$17,0)),""))))))</f>
        <v>Sin facturar</v>
      </c>
      <c r="B7" s="22" t="inlineStr">
        <is>
          <t>P-1012</t>
        </is>
      </c>
      <c r="C7" s="23" t="n">
        <v>46282</v>
      </c>
      <c r="D7" s="24" t="n">
        <v>0.7395833333333334</v>
      </c>
      <c r="E7" s="25" t="inlineStr">
        <is>
          <t>Hotel Mirador</t>
        </is>
      </c>
      <c r="F7" s="25" t="inlineStr">
        <is>
          <t>Email</t>
        </is>
      </c>
      <c r="G7" s="25" t="inlineStr">
        <is>
          <t>Pedido del hotel nº HM-5521: 4 barriles y 10 cajas de agua con gas</t>
        </is>
      </c>
      <c r="H7" s="26" t="n">
        <v>427</v>
      </c>
      <c r="I7" s="23" t="n">
        <v>46283</v>
      </c>
      <c r="J7" s="25" t="inlineStr">
        <is>
          <t>Centro</t>
        </is>
      </c>
      <c r="K7" s="25" t="inlineStr">
        <is>
          <t>Marta</t>
        </is>
      </c>
      <c r="L7" s="25" t="inlineStr">
        <is>
          <t>Entregado</t>
        </is>
      </c>
      <c r="M7" s="23" t="n">
        <v>46283</v>
      </c>
      <c r="N7" s="23" t="n">
        <v>46283</v>
      </c>
      <c r="O7" s="27" t="inlineStr">
        <is>
          <t>Sí</t>
        </is>
      </c>
      <c r="P7" s="25" t="inlineStr">
        <is>
          <t>La factura tiene que llevar el nº de pedido del hotel.</t>
        </is>
      </c>
      <c r="Q7" s="28">
        <f>IF(OR(T7=0,L7="Cobrado",L7="Anulado",NOT(ISNUMBER(U7))),"",MAX(0,INT(Ajustes!$C$5)-INT(U7)))</f>
        <v>14</v>
      </c>
      <c r="R7" s="28" t="str">
        <f>IF(OR(T7=0,L7="Anulado",NOT(ISNUMBER(N7)),NOT(ISNUMBER(I7))),"",IF(INT(N7)=INT(I7),"Sí",IF(INT(N7)&gt;INT(I7),"Tarde","Antes")))</f>
        <v>Sí</v>
      </c>
      <c r="S7" t="str">
        <f>IF(T7=0,"",IF(L7="","falta el estado",IF(NOT(ISNUMBER(MATCH(L7,Ajustes!$B$9:$B$17,0))),"el estado no es de la lista",IF(E7="","falta el cliente",IF(OR(AND(C7&lt;&gt;"",NOT(ISNUMBER(C7))),AND(I7&lt;&gt;"",NOT(ISNUMBER(I7))),AND(M7&lt;&gt;"",NOT(ISNUMBER(M7))),AND(N7&lt;&gt;"",NOT(ISNUMBER(N7)))),"hay una fecha mal escrita",IF(AND(H7&lt;&gt;"",NOT(ISNUMBER(H7))),"el importe no es un número",IF(C7="","falta «Recibido el»",IF(AND(L7&lt;&gt;"Recibido",L7&lt;&gt;"Anulado",I7=""),"falta la entrega acordada",IF(AND(L7&lt;&gt;"Recibido",L7&lt;&gt;"Anulado",M7=""),"falta la fecha del estado",IF(AND(OR(L7="Entregado",L7="Facturado",L7="Cobrado"),N7=""),"falta «Entregado el»",IF(AND(N7&lt;&gt;"",OR(L7="Recibido",L7="Confirmado",L7="Preparado",L7="En reparto")),"tiene «Entregado el»: cambia el estado",IF(OR(INT(C7)&gt;INT(Ajustes!$C$5),AND(M7&lt;&gt;"",INT(M7)&gt;INT(Ajustes!$C$5)),AND(N7&lt;&gt;"",INT(N7)&gt;INT(Ajustes!$C$5))),"hay una fecha posterior a hoy",IF(AND(M7&lt;&gt;"",INT(M7)&lt;INT(C7)),"la fecha del estado es anterior a «Recibido el»",IF(AND(N7&lt;&gt;"",INT(N7)&lt;INT(C7)),"«Entregado el» es anterior a «Recibido el»",""))))))))))))))</f>
        <v/>
      </c>
      <c r="T7">
        <f>IF(COUNTA(B7:P7)&gt;0,1,0)</f>
        <v>1</v>
      </c>
      <c r="U7">
        <f>IF(T7=0,"",IF(AND(L7="Recibido",M7=""),IF(C7="","",C7),IF(M7="","",M7)))</f>
        <v>46283</v>
      </c>
      <c r="V7">
        <f>IF(OR(T7=0,NOT(ISNUMBER(MATCH(L7,Ajustes!$B$9:$B$17,0)))),"",IF(INDEX(Ajustes!$C$9:$C$17,MATCH(L7,Ajustes!$B$9:$B$17,0))="","",INDEX(Ajustes!$C$9:$C$17,MATCH(L7,Ajustes!$B$9:$B$17,0))))</f>
        <v>10</v>
      </c>
      <c r="W7">
        <f>IF(AND(T7=1,N7="",OR(L7="Recibido",L7="Confirmado",L7="Preparado",L7="En reparto",L7="Incidencia")),1,0)</f>
        <v>0</v>
      </c>
      <c r="X7">
        <f>IF(S7&lt;&gt;"",1,0)</f>
        <v>0</v>
      </c>
      <c r="Y7">
        <f>IF(A7&lt;&gt;"",1,0)</f>
        <v>1</v>
      </c>
      <c r="Z7">
        <f>IF(T7=1,ROW()-5,0)</f>
        <v>2</v>
      </c>
    </row>
    <row r="8">
      <c r="A8" s="21" t="str">
        <f>IF(T8=0,"",IF(S8&lt;&gt;"","Revisa: "&amp;S8,IF(OR(L8="Cobrado",L8="Anulado"),"",IF(AND(N8="",OR(L8="Recibido",L8="Confirmado",L8="Preparado",L8="En reparto",L8="Incidencia"),ISNUMBER(I8),INT(Ajustes!$C$5)&gt;INT(I8)),"Retrasado",IF(OR(L8="Entregado",L8="Facturado"),IF(AND(ISNUMBER(V8),ISNUMBER(N8),INT(Ajustes!$C$5)-INT(N8)&gt;V8),IF(L8="Entregado","Sin facturar","Cobro vencido"),""),IF(AND(ISNUMBER(V8),ISNUMBER(Q8),Q8&gt;V8),INDEX(Ajustes!$E$9:$E$17,MATCH(L8,Ajustes!$B$9:$B$17,0)),""))))))</f>
        <v/>
      </c>
      <c r="B8" s="22" t="inlineStr">
        <is>
          <t>P-1041</t>
        </is>
      </c>
      <c r="C8" s="23" t="n">
        <v>46293</v>
      </c>
      <c r="D8" s="24" t="n">
        <v>0.3368055555555556</v>
      </c>
      <c r="E8" s="25" t="inlineStr">
        <is>
          <t>Bar La Esquina</t>
        </is>
      </c>
      <c r="F8" s="25" t="inlineStr">
        <is>
          <t>WhatsApp</t>
        </is>
      </c>
      <c r="G8" s="25" t="inlineStr">
        <is>
          <t>3 cajas de cerveza en tercio, 2 de agua con gas y 1 barril</t>
        </is>
      </c>
      <c r="H8" s="26" t="n">
        <v>158.8</v>
      </c>
      <c r="I8" s="23" t="n">
        <v>46294</v>
      </c>
      <c r="J8" s="25" t="inlineStr">
        <is>
          <t>Centro</t>
        </is>
      </c>
      <c r="K8" s="25" t="inlineStr">
        <is>
          <t>Marta</t>
        </is>
      </c>
      <c r="L8" s="25" t="inlineStr">
        <is>
          <t>Cobrado</t>
        </is>
      </c>
      <c r="M8" s="23" t="n">
        <v>46294</v>
      </c>
      <c r="N8" s="23" t="n">
        <v>46294</v>
      </c>
      <c r="O8" s="27" t="inlineStr">
        <is>
          <t>Sí</t>
        </is>
      </c>
      <c r="P8" s="25" t="inlineStr">
        <is>
          <t>Paga al repartidor.</t>
        </is>
      </c>
      <c r="Q8" s="28" t="str">
        <f>IF(OR(T8=0,L8="Cobrado",L8="Anulado",NOT(ISNUMBER(U8))),"",MAX(0,INT(Ajustes!$C$5)-INT(U8)))</f>
        <v/>
      </c>
      <c r="R8" s="28" t="str">
        <f>IF(OR(T8=0,L8="Anulado",NOT(ISNUMBER(N8)),NOT(ISNUMBER(I8))),"",IF(INT(N8)=INT(I8),"Sí",IF(INT(N8)&gt;INT(I8),"Tarde","Antes")))</f>
        <v>Sí</v>
      </c>
      <c r="S8" t="str">
        <f>IF(T8=0,"",IF(L8="","falta el estado",IF(NOT(ISNUMBER(MATCH(L8,Ajustes!$B$9:$B$17,0))),"el estado no es de la lista",IF(E8="","falta el cliente",IF(OR(AND(C8&lt;&gt;"",NOT(ISNUMBER(C8))),AND(I8&lt;&gt;"",NOT(ISNUMBER(I8))),AND(M8&lt;&gt;"",NOT(ISNUMBER(M8))),AND(N8&lt;&gt;"",NOT(ISNUMBER(N8)))),"hay una fecha mal escrita",IF(AND(H8&lt;&gt;"",NOT(ISNUMBER(H8))),"el importe no es un número",IF(C8="","falta «Recibido el»",IF(AND(L8&lt;&gt;"Recibido",L8&lt;&gt;"Anulado",I8=""),"falta la entrega acordada",IF(AND(L8&lt;&gt;"Recibido",L8&lt;&gt;"Anulado",M8=""),"falta la fecha del estado",IF(AND(OR(L8="Entregado",L8="Facturado",L8="Cobrado"),N8=""),"falta «Entregado el»",IF(AND(N8&lt;&gt;"",OR(L8="Recibido",L8="Confirmado",L8="Preparado",L8="En reparto")),"tiene «Entregado el»: cambia el estado",IF(OR(INT(C8)&gt;INT(Ajustes!$C$5),AND(M8&lt;&gt;"",INT(M8)&gt;INT(Ajustes!$C$5)),AND(N8&lt;&gt;"",INT(N8)&gt;INT(Ajustes!$C$5))),"hay una fecha posterior a hoy",IF(AND(M8&lt;&gt;"",INT(M8)&lt;INT(C8)),"la fecha del estado es anterior a «Recibido el»",IF(AND(N8&lt;&gt;"",INT(N8)&lt;INT(C8)),"«Entregado el» es anterior a «Recibido el»",""))))))))))))))</f>
        <v/>
      </c>
      <c r="T8">
        <f>IF(COUNTA(B8:P8)&gt;0,1,0)</f>
        <v>1</v>
      </c>
      <c r="U8">
        <f>IF(T8=0,"",IF(AND(L8="Recibido",M8=""),IF(C8="","",C8),IF(M8="","",M8)))</f>
        <v>46294</v>
      </c>
      <c r="V8" t="str">
        <f>IF(OR(T8=0,NOT(ISNUMBER(MATCH(L8,Ajustes!$B$9:$B$17,0)))),"",IF(INDEX(Ajustes!$C$9:$C$17,MATCH(L8,Ajustes!$B$9:$B$17,0))="","",INDEX(Ajustes!$C$9:$C$17,MATCH(L8,Ajustes!$B$9:$B$17,0))))</f>
        <v/>
      </c>
      <c r="W8">
        <f>IF(AND(T8=1,N8="",OR(L8="Recibido",L8="Confirmado",L8="Preparado",L8="En reparto",L8="Incidencia")),1,0)</f>
        <v>0</v>
      </c>
      <c r="X8">
        <f>IF(S8&lt;&gt;"",1,0)</f>
        <v>0</v>
      </c>
      <c r="Y8">
        <f>IF(A8&lt;&gt;"",1,0)</f>
        <v>0</v>
      </c>
      <c r="Z8">
        <f>IF(T8=1,ROW()-5,0)</f>
        <v>3</v>
      </c>
    </row>
    <row r="9">
      <c r="A9" s="21" t="str">
        <f>IF(T9=0,"",IF(S9&lt;&gt;"","Revisa: "&amp;S9,IF(OR(L9="Cobrado",L9="Anulado"),"",IF(AND(N9="",OR(L9="Recibido",L9="Confirmado",L9="Preparado",L9="En reparto",L9="Incidencia"),ISNUMBER(I9),INT(Ajustes!$C$5)&gt;INT(I9)),"Retrasado",IF(OR(L9="Entregado",L9="Facturado"),IF(AND(ISNUMBER(V9),ISNUMBER(N9),INT(Ajustes!$C$5)-INT(N9)&gt;V9),IF(L9="Entregado","Sin facturar","Cobro vencido"),""),IF(AND(ISNUMBER(V9),ISNUMBER(Q9),Q9&gt;V9),INDEX(Ajustes!$E$9:$E$17,MATCH(L9,Ajustes!$B$9:$B$17,0)),""))))))</f>
        <v/>
      </c>
      <c r="B9" s="22" t="inlineStr">
        <is>
          <t>P-1042</t>
        </is>
      </c>
      <c r="C9" s="23" t="n">
        <v>46293</v>
      </c>
      <c r="D9" s="24" t="n">
        <v>0.3958333333333333</v>
      </c>
      <c r="E9" s="25" t="inlineStr">
        <is>
          <t>Ultramarinos Rosa</t>
        </is>
      </c>
      <c r="F9" s="25" t="inlineStr">
        <is>
          <t>Teléfono</t>
        </is>
      </c>
      <c r="G9" s="25" t="inlineStr">
        <is>
          <t>Refresco de cola, 3 cajas; zumo de naranja, 3 cajas</t>
        </is>
      </c>
      <c r="H9" s="26" t="n">
        <v>82.8</v>
      </c>
      <c r="I9" s="23" t="n">
        <v>46294</v>
      </c>
      <c r="J9" s="25" t="inlineStr">
        <is>
          <t>Centro</t>
        </is>
      </c>
      <c r="K9" s="25" t="inlineStr">
        <is>
          <t>Javi</t>
        </is>
      </c>
      <c r="L9" s="25" t="inlineStr">
        <is>
          <t>Facturado</t>
        </is>
      </c>
      <c r="M9" s="23" t="n">
        <v>46294</v>
      </c>
      <c r="N9" s="23" t="n">
        <v>46294</v>
      </c>
      <c r="O9" s="27" t="inlineStr">
        <is>
          <t>Sí</t>
        </is>
      </c>
      <c r="P9" s="25" t="n"/>
      <c r="Q9" s="28">
        <f>IF(OR(T9=0,L9="Cobrado",L9="Anulado",NOT(ISNUMBER(U9))),"",MAX(0,INT(Ajustes!$C$5)-INT(U9)))</f>
        <v>3</v>
      </c>
      <c r="R9" s="28" t="str">
        <f>IF(OR(T9=0,L9="Anulado",NOT(ISNUMBER(N9)),NOT(ISNUMBER(I9))),"",IF(INT(N9)=INT(I9),"Sí",IF(INT(N9)&gt;INT(I9),"Tarde","Antes")))</f>
        <v>Sí</v>
      </c>
      <c r="S9" t="str">
        <f>IF(T9=0,"",IF(L9="","falta el estado",IF(NOT(ISNUMBER(MATCH(L9,Ajustes!$B$9:$B$17,0))),"el estado no es de la lista",IF(E9="","falta el cliente",IF(OR(AND(C9&lt;&gt;"",NOT(ISNUMBER(C9))),AND(I9&lt;&gt;"",NOT(ISNUMBER(I9))),AND(M9&lt;&gt;"",NOT(ISNUMBER(M9))),AND(N9&lt;&gt;"",NOT(ISNUMBER(N9)))),"hay una fecha mal escrita",IF(AND(H9&lt;&gt;"",NOT(ISNUMBER(H9))),"el importe no es un número",IF(C9="","falta «Recibido el»",IF(AND(L9&lt;&gt;"Recibido",L9&lt;&gt;"Anulado",I9=""),"falta la entrega acordada",IF(AND(L9&lt;&gt;"Recibido",L9&lt;&gt;"Anulado",M9=""),"falta la fecha del estado",IF(AND(OR(L9="Entregado",L9="Facturado",L9="Cobrado"),N9=""),"falta «Entregado el»",IF(AND(N9&lt;&gt;"",OR(L9="Recibido",L9="Confirmado",L9="Preparado",L9="En reparto")),"tiene «Entregado el»: cambia el estado",IF(OR(INT(C9)&gt;INT(Ajustes!$C$5),AND(M9&lt;&gt;"",INT(M9)&gt;INT(Ajustes!$C$5)),AND(N9&lt;&gt;"",INT(N9)&gt;INT(Ajustes!$C$5))),"hay una fecha posterior a hoy",IF(AND(M9&lt;&gt;"",INT(M9)&lt;INT(C9)),"la fecha del estado es anterior a «Recibido el»",IF(AND(N9&lt;&gt;"",INT(N9)&lt;INT(C9)),"«Entregado el» es anterior a «Recibido el»",""))))))))))))))</f>
        <v/>
      </c>
      <c r="T9">
        <f>IF(COUNTA(B9:P9)&gt;0,1,0)</f>
        <v>1</v>
      </c>
      <c r="U9">
        <f>IF(T9=0,"",IF(AND(L9="Recibido",M9=""),IF(C9="","",C9),IF(M9="","",M9)))</f>
        <v>46294</v>
      </c>
      <c r="V9">
        <f>IF(OR(T9=0,NOT(ISNUMBER(MATCH(L9,Ajustes!$B$9:$B$17,0)))),"",IF(INDEX(Ajustes!$C$9:$C$17,MATCH(L9,Ajustes!$B$9:$B$17,0))="","",INDEX(Ajustes!$C$9:$C$17,MATCH(L9,Ajustes!$B$9:$B$17,0))))</f>
        <v>30</v>
      </c>
      <c r="W9">
        <f>IF(AND(T9=1,N9="",OR(L9="Recibido",L9="Confirmado",L9="Preparado",L9="En reparto",L9="Incidencia")),1,0)</f>
        <v>0</v>
      </c>
      <c r="X9">
        <f>IF(S9&lt;&gt;"",1,0)</f>
        <v>0</v>
      </c>
      <c r="Y9">
        <f>IF(A9&lt;&gt;"",1,0)</f>
        <v>0</v>
      </c>
      <c r="Z9">
        <f>IF(T9=1,ROW()-5,0)</f>
        <v>4</v>
      </c>
    </row>
    <row r="10">
      <c r="A10" s="21" t="str">
        <f>IF(T10=0,"",IF(S10&lt;&gt;"","Revisa: "&amp;S10,IF(OR(L10="Cobrado",L10="Anulado"),"",IF(AND(N10="",OR(L10="Recibido",L10="Confirmado",L10="Preparado",L10="En reparto",L10="Incidencia"),ISNUMBER(I10),INT(Ajustes!$C$5)&gt;INT(I10)),"Retrasado",IF(OR(L10="Entregado",L10="Facturado"),IF(AND(ISNUMBER(V10),ISNUMBER(N10),INT(Ajustes!$C$5)-INT(N10)&gt;V10),IF(L10="Entregado","Sin facturar","Cobro vencido"),""),IF(AND(ISNUMBER(V10),ISNUMBER(Q10),Q10&gt;V10),INDEX(Ajustes!$E$9:$E$17,MATCH(L10,Ajustes!$B$9:$B$17,0)),""))))))</f>
        <v/>
      </c>
      <c r="B10" s="22" t="inlineStr">
        <is>
          <t>P-1043</t>
        </is>
      </c>
      <c r="C10" s="23" t="n">
        <v>46293</v>
      </c>
      <c r="D10" s="24" t="n">
        <v>0.46875</v>
      </c>
      <c r="E10" s="25" t="inlineStr">
        <is>
          <t>Residencia Las Encinas</t>
        </is>
      </c>
      <c r="F10" s="25" t="inlineStr">
        <is>
          <t>Email</t>
        </is>
      </c>
      <c r="G10" s="25" t="inlineStr">
        <is>
          <t>Pedido en PDF: 30 packs de agua de 1,5 litros y 8 cajas de zumo</t>
        </is>
      </c>
      <c r="H10" s="26" t="n">
        <v>196.2</v>
      </c>
      <c r="I10" s="23" t="n">
        <v>46295</v>
      </c>
      <c r="J10" s="25" t="inlineStr">
        <is>
          <t>Polígono</t>
        </is>
      </c>
      <c r="K10" s="25" t="inlineStr">
        <is>
          <t>Marta</t>
        </is>
      </c>
      <c r="L10" s="25" t="inlineStr">
        <is>
          <t>Entregado</t>
        </is>
      </c>
      <c r="M10" s="23" t="n">
        <v>46295</v>
      </c>
      <c r="N10" s="23" t="n">
        <v>46295</v>
      </c>
      <c r="O10" s="27" t="inlineStr">
        <is>
          <t>Sí</t>
        </is>
      </c>
      <c r="P10" s="25" t="inlineStr">
        <is>
          <t>Pidió la entrega para el miércoles.</t>
        </is>
      </c>
      <c r="Q10" s="28">
        <f>IF(OR(T10=0,L10="Cobrado",L10="Anulado",NOT(ISNUMBER(U10))),"",MAX(0,INT(Ajustes!$C$5)-INT(U10)))</f>
        <v>2</v>
      </c>
      <c r="R10" s="28" t="str">
        <f>IF(OR(T10=0,L10="Anulado",NOT(ISNUMBER(N10)),NOT(ISNUMBER(I10))),"",IF(INT(N10)=INT(I10),"Sí",IF(INT(N10)&gt;INT(I10),"Tarde","Antes")))</f>
        <v>Sí</v>
      </c>
      <c r="S10" t="str">
        <f>IF(T10=0,"",IF(L10="","falta el estado",IF(NOT(ISNUMBER(MATCH(L10,Ajustes!$B$9:$B$17,0))),"el estado no es de la lista",IF(E10="","falta el cliente",IF(OR(AND(C10&lt;&gt;"",NOT(ISNUMBER(C10))),AND(I10&lt;&gt;"",NOT(ISNUMBER(I10))),AND(M10&lt;&gt;"",NOT(ISNUMBER(M10))),AND(N10&lt;&gt;"",NOT(ISNUMBER(N10)))),"hay una fecha mal escrita",IF(AND(H10&lt;&gt;"",NOT(ISNUMBER(H10))),"el importe no es un número",IF(C10="","falta «Recibido el»",IF(AND(L10&lt;&gt;"Recibido",L10&lt;&gt;"Anulado",I10=""),"falta la entrega acordada",IF(AND(L10&lt;&gt;"Recibido",L10&lt;&gt;"Anulado",M10=""),"falta la fecha del estado",IF(AND(OR(L10="Entregado",L10="Facturado",L10="Cobrado"),N10=""),"falta «Entregado el»",IF(AND(N10&lt;&gt;"",OR(L10="Recibido",L10="Confirmado",L10="Preparado",L10="En reparto")),"tiene «Entregado el»: cambia el estado",IF(OR(INT(C10)&gt;INT(Ajustes!$C$5),AND(M10&lt;&gt;"",INT(M10)&gt;INT(Ajustes!$C$5)),AND(N10&lt;&gt;"",INT(N10)&gt;INT(Ajustes!$C$5))),"hay una fecha posterior a hoy",IF(AND(M10&lt;&gt;"",INT(M10)&lt;INT(C10)),"la fecha del estado es anterior a «Recibido el»",IF(AND(N10&lt;&gt;"",INT(N10)&lt;INT(C10)),"«Entregado el» es anterior a «Recibido el»",""))))))))))))))</f>
        <v/>
      </c>
      <c r="T10">
        <f>IF(COUNTA(B10:P10)&gt;0,1,0)</f>
        <v>1</v>
      </c>
      <c r="U10">
        <f>IF(T10=0,"",IF(AND(L10="Recibido",M10=""),IF(C10="","",C10),IF(M10="","",M10)))</f>
        <v>46295</v>
      </c>
      <c r="V10">
        <f>IF(OR(T10=0,NOT(ISNUMBER(MATCH(L10,Ajustes!$B$9:$B$17,0)))),"",IF(INDEX(Ajustes!$C$9:$C$17,MATCH(L10,Ajustes!$B$9:$B$17,0))="","",INDEX(Ajustes!$C$9:$C$17,MATCH(L10,Ajustes!$B$9:$B$17,0))))</f>
        <v>10</v>
      </c>
      <c r="W10">
        <f>IF(AND(T10=1,N10="",OR(L10="Recibido",L10="Confirmado",L10="Preparado",L10="En reparto",L10="Incidencia")),1,0)</f>
        <v>0</v>
      </c>
      <c r="X10">
        <f>IF(S10&lt;&gt;"",1,0)</f>
        <v>0</v>
      </c>
      <c r="Y10">
        <f>IF(A10&lt;&gt;"",1,0)</f>
        <v>0</v>
      </c>
      <c r="Z10">
        <f>IF(T10=1,ROW()-5,0)</f>
        <v>5</v>
      </c>
    </row>
    <row r="11">
      <c r="A11" s="21" t="str">
        <f>IF(T11=0,"",IF(S11&lt;&gt;"","Revisa: "&amp;S11,IF(OR(L11="Cobrado",L11="Anulado"),"",IF(AND(N11="",OR(L11="Recibido",L11="Confirmado",L11="Preparado",L11="En reparto",L11="Incidencia"),ISNUMBER(I11),INT(Ajustes!$C$5)&gt;INT(I11)),"Retrasado",IF(OR(L11="Entregado",L11="Facturado"),IF(AND(ISNUMBER(V11),ISNUMBER(N11),INT(Ajustes!$C$5)-INT(N11)&gt;V11),IF(L11="Entregado","Sin facturar","Cobro vencido"),""),IF(AND(ISNUMBER(V11),ISNUMBER(Q11),Q11&gt;V11),INDEX(Ajustes!$E$9:$E$17,MATCH(L11,Ajustes!$B$9:$B$17,0)),""))))))</f>
        <v>Incidencia abierta</v>
      </c>
      <c r="B11" s="22" t="inlineStr">
        <is>
          <t>P-1044</t>
        </is>
      </c>
      <c r="C11" s="23" t="n">
        <v>46293</v>
      </c>
      <c r="D11" s="24" t="n">
        <v>0.8263888888888888</v>
      </c>
      <c r="E11" s="25" t="inlineStr">
        <is>
          <t>Bar El Puerto</t>
        </is>
      </c>
      <c r="F11" s="25" t="inlineStr">
        <is>
          <t>WhatsApp</t>
        </is>
      </c>
      <c r="G11" s="25" t="inlineStr">
        <is>
          <t>Nota de voz: 4 cajas de cerveza en tercio y 2 de refresco de cola</t>
        </is>
      </c>
      <c r="H11" s="26" t="n">
        <v>102.4</v>
      </c>
      <c r="I11" s="23" t="n">
        <v>46294</v>
      </c>
      <c r="J11" s="25" t="inlineStr">
        <is>
          <t>Costa</t>
        </is>
      </c>
      <c r="K11" s="25" t="inlineStr">
        <is>
          <t>Javi</t>
        </is>
      </c>
      <c r="L11" s="25" t="inlineStr">
        <is>
          <t>Incidencia</t>
        </is>
      </c>
      <c r="M11" s="23" t="n">
        <v>46294</v>
      </c>
      <c r="N11" s="23" t="n">
        <v>46294</v>
      </c>
      <c r="O11" s="27" t="inlineStr">
        <is>
          <t>No</t>
        </is>
      </c>
      <c r="P11" s="25" t="inlineStr">
        <is>
          <t>Rechaza 1 caja de tercio: 3 botellas rotas. No ha dicho si quiere otra caja o un abono.</t>
        </is>
      </c>
      <c r="Q11" s="28">
        <f>IF(OR(T11=0,L11="Cobrado",L11="Anulado",NOT(ISNUMBER(U11))),"",MAX(0,INT(Ajustes!$C$5)-INT(U11)))</f>
        <v>3</v>
      </c>
      <c r="R11" s="28" t="str">
        <f>IF(OR(T11=0,L11="Anulado",NOT(ISNUMBER(N11)),NOT(ISNUMBER(I11))),"",IF(INT(N11)=INT(I11),"Sí",IF(INT(N11)&gt;INT(I11),"Tarde","Antes")))</f>
        <v>Sí</v>
      </c>
      <c r="S11" t="str">
        <f>IF(T11=0,"",IF(L11="","falta el estado",IF(NOT(ISNUMBER(MATCH(L11,Ajustes!$B$9:$B$17,0))),"el estado no es de la lista",IF(E11="","falta el cliente",IF(OR(AND(C11&lt;&gt;"",NOT(ISNUMBER(C11))),AND(I11&lt;&gt;"",NOT(ISNUMBER(I11))),AND(M11&lt;&gt;"",NOT(ISNUMBER(M11))),AND(N11&lt;&gt;"",NOT(ISNUMBER(N11)))),"hay una fecha mal escrita",IF(AND(H11&lt;&gt;"",NOT(ISNUMBER(H11))),"el importe no es un número",IF(C11="","falta «Recibido el»",IF(AND(L11&lt;&gt;"Recibido",L11&lt;&gt;"Anulado",I11=""),"falta la entrega acordada",IF(AND(L11&lt;&gt;"Recibido",L11&lt;&gt;"Anulado",M11=""),"falta la fecha del estado",IF(AND(OR(L11="Entregado",L11="Facturado",L11="Cobrado"),N11=""),"falta «Entregado el»",IF(AND(N11&lt;&gt;"",OR(L11="Recibido",L11="Confirmado",L11="Preparado",L11="En reparto")),"tiene «Entregado el»: cambia el estado",IF(OR(INT(C11)&gt;INT(Ajustes!$C$5),AND(M11&lt;&gt;"",INT(M11)&gt;INT(Ajustes!$C$5)),AND(N11&lt;&gt;"",INT(N11)&gt;INT(Ajustes!$C$5))),"hay una fecha posterior a hoy",IF(AND(M11&lt;&gt;"",INT(M11)&lt;INT(C11)),"la fecha del estado es anterior a «Recibido el»",IF(AND(N11&lt;&gt;"",INT(N11)&lt;INT(C11)),"«Entregado el» es anterior a «Recibido el»",""))))))))))))))</f>
        <v/>
      </c>
      <c r="T11">
        <f>IF(COUNTA(B11:P11)&gt;0,1,0)</f>
        <v>1</v>
      </c>
      <c r="U11">
        <f>IF(T11=0,"",IF(AND(L11="Recibido",M11=""),IF(C11="","",C11),IF(M11="","",M11)))</f>
        <v>46294</v>
      </c>
      <c r="V11">
        <f>IF(OR(T11=0,NOT(ISNUMBER(MATCH(L11,Ajustes!$B$9:$B$17,0)))),"",IF(INDEX(Ajustes!$C$9:$C$17,MATCH(L11,Ajustes!$B$9:$B$17,0))="","",INDEX(Ajustes!$C$9:$C$17,MATCH(L11,Ajustes!$B$9:$B$17,0))))</f>
        <v>2</v>
      </c>
      <c r="W11">
        <f>IF(AND(T11=1,N11="",OR(L11="Recibido",L11="Confirmado",L11="Preparado",L11="En reparto",L11="Incidencia")),1,0)</f>
        <v>0</v>
      </c>
      <c r="X11">
        <f>IF(S11&lt;&gt;"",1,0)</f>
        <v>0</v>
      </c>
      <c r="Y11">
        <f>IF(A11&lt;&gt;"",1,0)</f>
        <v>1</v>
      </c>
      <c r="Z11">
        <f>IF(T11=1,ROW()-5,0)</f>
        <v>6</v>
      </c>
    </row>
    <row r="12">
      <c r="A12" s="21" t="str">
        <f>IF(T12=0,"",IF(S12&lt;&gt;"","Revisa: "&amp;S12,IF(OR(L12="Cobrado",L12="Anulado"),"",IF(AND(N12="",OR(L12="Recibido",L12="Confirmado",L12="Preparado",L12="En reparto",L12="Incidencia"),ISNUMBER(I12),INT(Ajustes!$C$5)&gt;INT(I12)),"Retrasado",IF(OR(L12="Entregado",L12="Facturado"),IF(AND(ISNUMBER(V12),ISNUMBER(N12),INT(Ajustes!$C$5)-INT(N12)&gt;V12),IF(L12="Entregado","Sin facturar","Cobro vencido"),""),IF(AND(ISNUMBER(V12),ISNUMBER(Q12),Q12&gt;V12),INDEX(Ajustes!$E$9:$E$17,MATCH(L12,Ajustes!$B$9:$B$17,0)),""))))))</f>
        <v>Revisa: falta «Entregado el»</v>
      </c>
      <c r="B12" s="22" t="inlineStr">
        <is>
          <t>P-1045</t>
        </is>
      </c>
      <c r="C12" s="23" t="n">
        <v>46294</v>
      </c>
      <c r="D12" s="24" t="n">
        <v>0.3611111111111111</v>
      </c>
      <c r="E12" s="25" t="inlineStr">
        <is>
          <t>Cafetería Plaza</t>
        </is>
      </c>
      <c r="F12" s="25" t="inlineStr">
        <is>
          <t>Teléfono</t>
        </is>
      </c>
      <c r="G12" s="25" t="inlineStr">
        <is>
          <t>Leche, 2 cajas; zumo de naranja, 1 caja</t>
        </is>
      </c>
      <c r="H12" s="26" t="n">
        <v>25.2</v>
      </c>
      <c r="I12" s="23" t="n">
        <v>46295</v>
      </c>
      <c r="J12" s="25" t="inlineStr">
        <is>
          <t>Centro</t>
        </is>
      </c>
      <c r="K12" s="25" t="inlineStr">
        <is>
          <t>Marta</t>
        </is>
      </c>
      <c r="L12" s="25" t="inlineStr">
        <is>
          <t>Entregado</t>
        </is>
      </c>
      <c r="M12" s="23" t="n">
        <v>46295</v>
      </c>
      <c r="N12" s="23" t="n"/>
      <c r="O12" s="27" t="n"/>
      <c r="P12" s="25" t="n"/>
      <c r="Q12" s="28">
        <f>IF(OR(T12=0,L12="Cobrado",L12="Anulado",NOT(ISNUMBER(U12))),"",MAX(0,INT(Ajustes!$C$5)-INT(U12)))</f>
        <v>2</v>
      </c>
      <c r="R12" s="28" t="str">
        <f>IF(OR(T12=0,L12="Anulado",NOT(ISNUMBER(N12)),NOT(ISNUMBER(I12))),"",IF(INT(N12)=INT(I12),"Sí",IF(INT(N12)&gt;INT(I12),"Tarde","Antes")))</f>
        <v/>
      </c>
      <c r="S12" t="str">
        <f>IF(T12=0,"",IF(L12="","falta el estado",IF(NOT(ISNUMBER(MATCH(L12,Ajustes!$B$9:$B$17,0))),"el estado no es de la lista",IF(E12="","falta el cliente",IF(OR(AND(C12&lt;&gt;"",NOT(ISNUMBER(C12))),AND(I12&lt;&gt;"",NOT(ISNUMBER(I12))),AND(M12&lt;&gt;"",NOT(ISNUMBER(M12))),AND(N12&lt;&gt;"",NOT(ISNUMBER(N12)))),"hay una fecha mal escrita",IF(AND(H12&lt;&gt;"",NOT(ISNUMBER(H12))),"el importe no es un número",IF(C12="","falta «Recibido el»",IF(AND(L12&lt;&gt;"Recibido",L12&lt;&gt;"Anulado",I12=""),"falta la entrega acordada",IF(AND(L12&lt;&gt;"Recibido",L12&lt;&gt;"Anulado",M12=""),"falta la fecha del estado",IF(AND(OR(L12="Entregado",L12="Facturado",L12="Cobrado"),N12=""),"falta «Entregado el»",IF(AND(N12&lt;&gt;"",OR(L12="Recibido",L12="Confirmado",L12="Preparado",L12="En reparto")),"tiene «Entregado el»: cambia el estado",IF(OR(INT(C12)&gt;INT(Ajustes!$C$5),AND(M12&lt;&gt;"",INT(M12)&gt;INT(Ajustes!$C$5)),AND(N12&lt;&gt;"",INT(N12)&gt;INT(Ajustes!$C$5))),"hay una fecha posterior a hoy",IF(AND(M12&lt;&gt;"",INT(M12)&lt;INT(C12)),"la fecha del estado es anterior a «Recibido el»",IF(AND(N12&lt;&gt;"",INT(N12)&lt;INT(C12)),"«Entregado el» es anterior a «Recibido el»",""))))))))))))))</f>
        <v>falta «Entregado el»</v>
      </c>
      <c r="T12">
        <f>IF(COUNTA(B12:P12)&gt;0,1,0)</f>
        <v>1</v>
      </c>
      <c r="U12">
        <f>IF(T12=0,"",IF(AND(L12="Recibido",M12=""),IF(C12="","",C12),IF(M12="","",M12)))</f>
        <v>46295</v>
      </c>
      <c r="V12">
        <f>IF(OR(T12=0,NOT(ISNUMBER(MATCH(L12,Ajustes!$B$9:$B$17,0)))),"",IF(INDEX(Ajustes!$C$9:$C$17,MATCH(L12,Ajustes!$B$9:$B$17,0))="","",INDEX(Ajustes!$C$9:$C$17,MATCH(L12,Ajustes!$B$9:$B$17,0))))</f>
        <v>10</v>
      </c>
      <c r="W12">
        <f>IF(AND(T12=1,N12="",OR(L12="Recibido",L12="Confirmado",L12="Preparado",L12="En reparto",L12="Incidencia")),1,0)</f>
        <v>0</v>
      </c>
      <c r="X12">
        <f>IF(S12&lt;&gt;"",1,0)</f>
        <v>1</v>
      </c>
      <c r="Y12">
        <f>IF(A12&lt;&gt;"",1,0)</f>
        <v>1</v>
      </c>
      <c r="Z12">
        <f>IF(T12=1,ROW()-5,0)</f>
        <v>7</v>
      </c>
    </row>
    <row r="13">
      <c r="A13" s="21" t="str">
        <f>IF(T13=0,"",IF(S13&lt;&gt;"","Revisa: "&amp;S13,IF(OR(L13="Cobrado",L13="Anulado"),"",IF(AND(N13="",OR(L13="Recibido",L13="Confirmado",L13="Preparado",L13="En reparto",L13="Incidencia"),ISNUMBER(I13),INT(Ajustes!$C$5)&gt;INT(I13)),"Retrasado",IF(OR(L13="Entregado",L13="Facturado"),IF(AND(ISNUMBER(V13),ISNUMBER(N13),INT(Ajustes!$C$5)-INT(N13)&gt;V13),IF(L13="Entregado","Sin facturar","Cobro vencido"),""),IF(AND(ISNUMBER(V13),ISNUMBER(Q13),Q13&gt;V13),INDEX(Ajustes!$E$9:$E$17,MATCH(L13,Ajustes!$B$9:$B$17,0)),""))))))</f>
        <v/>
      </c>
      <c r="B13" s="22" t="inlineStr">
        <is>
          <t>P-1046</t>
        </is>
      </c>
      <c r="C13" s="23" t="n">
        <v>46294</v>
      </c>
      <c r="D13" s="24" t="n">
        <v>0.5069444444444444</v>
      </c>
      <c r="E13" s="25" t="inlineStr">
        <is>
          <t>Club de Pádel Norte</t>
        </is>
      </c>
      <c r="F13" s="25" t="inlineStr">
        <is>
          <t>Comercial</t>
        </is>
      </c>
      <c r="G13" s="25" t="inlineStr">
        <is>
          <t>Visita de Andrés: vino tinto, 3 cajas; agua con gas, 4 cajas</t>
        </is>
      </c>
      <c r="H13" s="26" t="n">
        <v>102.6</v>
      </c>
      <c r="I13" s="23" t="n">
        <v>46295</v>
      </c>
      <c r="J13" s="25" t="inlineStr">
        <is>
          <t>Costa</t>
        </is>
      </c>
      <c r="K13" s="25" t="inlineStr">
        <is>
          <t>Javi</t>
        </is>
      </c>
      <c r="L13" s="25" t="inlineStr">
        <is>
          <t>Facturado</t>
        </is>
      </c>
      <c r="M13" s="23" t="n">
        <v>46296</v>
      </c>
      <c r="N13" s="23" t="n">
        <v>46296</v>
      </c>
      <c r="O13" s="27" t="inlineStr">
        <is>
          <t>Sí</t>
        </is>
      </c>
      <c r="P13" s="25" t="inlineStr">
        <is>
          <t>No cupo en la ruta del miércoles: salió el jueves.</t>
        </is>
      </c>
      <c r="Q13" s="28">
        <f>IF(OR(T13=0,L13="Cobrado",L13="Anulado",NOT(ISNUMBER(U13))),"",MAX(0,INT(Ajustes!$C$5)-INT(U13)))</f>
        <v>1</v>
      </c>
      <c r="R13" s="28" t="str">
        <f>IF(OR(T13=0,L13="Anulado",NOT(ISNUMBER(N13)),NOT(ISNUMBER(I13))),"",IF(INT(N13)=INT(I13),"Sí",IF(INT(N13)&gt;INT(I13),"Tarde","Antes")))</f>
        <v>Tarde</v>
      </c>
      <c r="S13" t="str">
        <f>IF(T13=0,"",IF(L13="","falta el estado",IF(NOT(ISNUMBER(MATCH(L13,Ajustes!$B$9:$B$17,0))),"el estado no es de la lista",IF(E13="","falta el cliente",IF(OR(AND(C13&lt;&gt;"",NOT(ISNUMBER(C13))),AND(I13&lt;&gt;"",NOT(ISNUMBER(I13))),AND(M13&lt;&gt;"",NOT(ISNUMBER(M13))),AND(N13&lt;&gt;"",NOT(ISNUMBER(N13)))),"hay una fecha mal escrita",IF(AND(H13&lt;&gt;"",NOT(ISNUMBER(H13))),"el importe no es un número",IF(C13="","falta «Recibido el»",IF(AND(L13&lt;&gt;"Recibido",L13&lt;&gt;"Anulado",I13=""),"falta la entrega acordada",IF(AND(L13&lt;&gt;"Recibido",L13&lt;&gt;"Anulado",M13=""),"falta la fecha del estado",IF(AND(OR(L13="Entregado",L13="Facturado",L13="Cobrado"),N13=""),"falta «Entregado el»",IF(AND(N13&lt;&gt;"",OR(L13="Recibido",L13="Confirmado",L13="Preparado",L13="En reparto")),"tiene «Entregado el»: cambia el estado",IF(OR(INT(C13)&gt;INT(Ajustes!$C$5),AND(M13&lt;&gt;"",INT(M13)&gt;INT(Ajustes!$C$5)),AND(N13&lt;&gt;"",INT(N13)&gt;INT(Ajustes!$C$5))),"hay una fecha posterior a hoy",IF(AND(M13&lt;&gt;"",INT(M13)&lt;INT(C13)),"la fecha del estado es anterior a «Recibido el»",IF(AND(N13&lt;&gt;"",INT(N13)&lt;INT(C13)),"«Entregado el» es anterior a «Recibido el»",""))))))))))))))</f>
        <v/>
      </c>
      <c r="T13">
        <f>IF(COUNTA(B13:P13)&gt;0,1,0)</f>
        <v>1</v>
      </c>
      <c r="U13">
        <f>IF(T13=0,"",IF(AND(L13="Recibido",M13=""),IF(C13="","",C13),IF(M13="","",M13)))</f>
        <v>46296</v>
      </c>
      <c r="V13">
        <f>IF(OR(T13=0,NOT(ISNUMBER(MATCH(L13,Ajustes!$B$9:$B$17,0)))),"",IF(INDEX(Ajustes!$C$9:$C$17,MATCH(L13,Ajustes!$B$9:$B$17,0))="","",INDEX(Ajustes!$C$9:$C$17,MATCH(L13,Ajustes!$B$9:$B$17,0))))</f>
        <v>30</v>
      </c>
      <c r="W13">
        <f>IF(AND(T13=1,N13="",OR(L13="Recibido",L13="Confirmado",L13="Preparado",L13="En reparto",L13="Incidencia")),1,0)</f>
        <v>0</v>
      </c>
      <c r="X13">
        <f>IF(S13&lt;&gt;"",1,0)</f>
        <v>0</v>
      </c>
      <c r="Y13">
        <f>IF(A13&lt;&gt;"",1,0)</f>
        <v>0</v>
      </c>
      <c r="Z13">
        <f>IF(T13=1,ROW()-5,0)</f>
        <v>8</v>
      </c>
    </row>
    <row r="14">
      <c r="A14" s="21" t="str">
        <f>IF(T14=0,"",IF(S14&lt;&gt;"","Revisa: "&amp;S14,IF(OR(L14="Cobrado",L14="Anulado"),"",IF(AND(N14="",OR(L14="Recibido",L14="Confirmado",L14="Preparado",L14="En reparto",L14="Incidencia"),ISNUMBER(I14),INT(Ajustes!$C$5)&gt;INT(I14)),"Retrasado",IF(OR(L14="Entregado",L14="Facturado"),IF(AND(ISNUMBER(V14),ISNUMBER(N14),INT(Ajustes!$C$5)-INT(N14)&gt;V14),IF(L14="Entregado","Sin facturar","Cobro vencido"),""),IF(AND(ISNUMBER(V14),ISNUMBER(Q14),Q14&gt;V14),INDEX(Ajustes!$E$9:$E$17,MATCH(L14,Ajustes!$B$9:$B$17,0)),""))))))</f>
        <v/>
      </c>
      <c r="B14" s="22" t="inlineStr">
        <is>
          <t>P-1047</t>
        </is>
      </c>
      <c r="C14" s="23" t="n">
        <v>46294</v>
      </c>
      <c r="D14" s="24" t="n">
        <v>0.6875</v>
      </c>
      <c r="E14" s="25" t="inlineStr">
        <is>
          <t>Hotel Mirador</t>
        </is>
      </c>
      <c r="F14" s="25" t="inlineStr">
        <is>
          <t>Email</t>
        </is>
      </c>
      <c r="G14" s="25" t="inlineStr">
        <is>
          <t>Pedido del hotel nº HM-5534: 2 barriles y 6 cajas de tónica</t>
        </is>
      </c>
      <c r="H14" s="26" t="n">
        <v>239.6</v>
      </c>
      <c r="I14" s="23" t="n">
        <v>46295</v>
      </c>
      <c r="J14" s="25" t="inlineStr">
        <is>
          <t>Centro</t>
        </is>
      </c>
      <c r="K14" s="25" t="inlineStr">
        <is>
          <t>Marta</t>
        </is>
      </c>
      <c r="L14" s="25" t="inlineStr">
        <is>
          <t>Entregado</t>
        </is>
      </c>
      <c r="M14" s="23" t="n">
        <v>46295</v>
      </c>
      <c r="N14" s="23" t="n">
        <v>46295</v>
      </c>
      <c r="O14" s="27" t="inlineStr">
        <is>
          <t>No</t>
        </is>
      </c>
      <c r="P14" s="25" t="inlineStr">
        <is>
          <t>Faltó 1 caja de tónica, sin stock: va en el P-1057.</t>
        </is>
      </c>
      <c r="Q14" s="28">
        <f>IF(OR(T14=0,L14="Cobrado",L14="Anulado",NOT(ISNUMBER(U14))),"",MAX(0,INT(Ajustes!$C$5)-INT(U14)))</f>
        <v>2</v>
      </c>
      <c r="R14" s="28" t="str">
        <f>IF(OR(T14=0,L14="Anulado",NOT(ISNUMBER(N14)),NOT(ISNUMBER(I14))),"",IF(INT(N14)=INT(I14),"Sí",IF(INT(N14)&gt;INT(I14),"Tarde","Antes")))</f>
        <v>Sí</v>
      </c>
      <c r="S14" t="str">
        <f>IF(T14=0,"",IF(L14="","falta el estado",IF(NOT(ISNUMBER(MATCH(L14,Ajustes!$B$9:$B$17,0))),"el estado no es de la lista",IF(E14="","falta el cliente",IF(OR(AND(C14&lt;&gt;"",NOT(ISNUMBER(C14))),AND(I14&lt;&gt;"",NOT(ISNUMBER(I14))),AND(M14&lt;&gt;"",NOT(ISNUMBER(M14))),AND(N14&lt;&gt;"",NOT(ISNUMBER(N14)))),"hay una fecha mal escrita",IF(AND(H14&lt;&gt;"",NOT(ISNUMBER(H14))),"el importe no es un número",IF(C14="","falta «Recibido el»",IF(AND(L14&lt;&gt;"Recibido",L14&lt;&gt;"Anulado",I14=""),"falta la entrega acordada",IF(AND(L14&lt;&gt;"Recibido",L14&lt;&gt;"Anulado",M14=""),"falta la fecha del estado",IF(AND(OR(L14="Entregado",L14="Facturado",L14="Cobrado"),N14=""),"falta «Entregado el»",IF(AND(N14&lt;&gt;"",OR(L14="Recibido",L14="Confirmado",L14="Preparado",L14="En reparto")),"tiene «Entregado el»: cambia el estado",IF(OR(INT(C14)&gt;INT(Ajustes!$C$5),AND(M14&lt;&gt;"",INT(M14)&gt;INT(Ajustes!$C$5)),AND(N14&lt;&gt;"",INT(N14)&gt;INT(Ajustes!$C$5))),"hay una fecha posterior a hoy",IF(AND(M14&lt;&gt;"",INT(M14)&lt;INT(C14)),"la fecha del estado es anterior a «Recibido el»",IF(AND(N14&lt;&gt;"",INT(N14)&lt;INT(C14)),"«Entregado el» es anterior a «Recibido el»",""))))))))))))))</f>
        <v/>
      </c>
      <c r="T14">
        <f>IF(COUNTA(B14:P14)&gt;0,1,0)</f>
        <v>1</v>
      </c>
      <c r="U14">
        <f>IF(T14=0,"",IF(AND(L14="Recibido",M14=""),IF(C14="","",C14),IF(M14="","",M14)))</f>
        <v>46295</v>
      </c>
      <c r="V14">
        <f>IF(OR(T14=0,NOT(ISNUMBER(MATCH(L14,Ajustes!$B$9:$B$17,0)))),"",IF(INDEX(Ajustes!$C$9:$C$17,MATCH(L14,Ajustes!$B$9:$B$17,0))="","",INDEX(Ajustes!$C$9:$C$17,MATCH(L14,Ajustes!$B$9:$B$17,0))))</f>
        <v>10</v>
      </c>
      <c r="W14">
        <f>IF(AND(T14=1,N14="",OR(L14="Recibido",L14="Confirmado",L14="Preparado",L14="En reparto",L14="Incidencia")),1,0)</f>
        <v>0</v>
      </c>
      <c r="X14">
        <f>IF(S14&lt;&gt;"",1,0)</f>
        <v>0</v>
      </c>
      <c r="Y14">
        <f>IF(A14&lt;&gt;"",1,0)</f>
        <v>0</v>
      </c>
      <c r="Z14">
        <f>IF(T14=1,ROW()-5,0)</f>
        <v>9</v>
      </c>
    </row>
    <row r="15">
      <c r="A15" s="21" t="str">
        <f>IF(T15=0,"",IF(S15&lt;&gt;"","Revisa: "&amp;S15,IF(OR(L15="Cobrado",L15="Anulado"),"",IF(AND(N15="",OR(L15="Recibido",L15="Confirmado",L15="Preparado",L15="En reparto",L15="Incidencia"),ISNUMBER(I15),INT(Ajustes!$C$5)&gt;INT(I15)),"Retrasado",IF(OR(L15="Entregado",L15="Facturado"),IF(AND(ISNUMBER(V15),ISNUMBER(N15),INT(Ajustes!$C$5)-INT(N15)&gt;V15),IF(L15="Entregado","Sin facturar","Cobro vencido"),""),IF(AND(ISNUMBER(V15),ISNUMBER(Q15),Q15&gt;V15),INDEX(Ajustes!$E$9:$E$17,MATCH(L15,Ajustes!$B$9:$B$17,0)),""))))))</f>
        <v/>
      </c>
      <c r="B15" s="22" t="inlineStr">
        <is>
          <t>P-1048</t>
        </is>
      </c>
      <c r="C15" s="23" t="n">
        <v>46294</v>
      </c>
      <c r="D15" s="24" t="n">
        <v>0.8020833333333334</v>
      </c>
      <c r="E15" s="25" t="inlineStr">
        <is>
          <t>Pub La Luna</t>
        </is>
      </c>
      <c r="F15" s="25" t="inlineStr">
        <is>
          <t>WhatsApp</t>
        </is>
      </c>
      <c r="G15" s="25" t="inlineStr">
        <is>
          <t>Foto de una lista: tónica, 2 cajas; refresco de cola, 1 caja; hielo, 10 bolsas</t>
        </is>
      </c>
      <c r="H15" s="26" t="n">
        <v>50.4</v>
      </c>
      <c r="I15" s="23" t="n">
        <v>46295</v>
      </c>
      <c r="J15" s="25" t="inlineStr">
        <is>
          <t>Centro</t>
        </is>
      </c>
      <c r="K15" s="25" t="inlineStr">
        <is>
          <t>Javi</t>
        </is>
      </c>
      <c r="L15" s="25" t="inlineStr">
        <is>
          <t>Cobrado</t>
        </is>
      </c>
      <c r="M15" s="23" t="n">
        <v>46295</v>
      </c>
      <c r="N15" s="23" t="n">
        <v>46295</v>
      </c>
      <c r="O15" s="27" t="inlineStr">
        <is>
          <t>Sí</t>
        </is>
      </c>
      <c r="P15" s="25" t="inlineStr">
        <is>
          <t>Paga al repartidor.</t>
        </is>
      </c>
      <c r="Q15" s="28" t="str">
        <f>IF(OR(T15=0,L15="Cobrado",L15="Anulado",NOT(ISNUMBER(U15))),"",MAX(0,INT(Ajustes!$C$5)-INT(U15)))</f>
        <v/>
      </c>
      <c r="R15" s="28" t="str">
        <f>IF(OR(T15=0,L15="Anulado",NOT(ISNUMBER(N15)),NOT(ISNUMBER(I15))),"",IF(INT(N15)=INT(I15),"Sí",IF(INT(N15)&gt;INT(I15),"Tarde","Antes")))</f>
        <v>Sí</v>
      </c>
      <c r="S15" t="str">
        <f>IF(T15=0,"",IF(L15="","falta el estado",IF(NOT(ISNUMBER(MATCH(L15,Ajustes!$B$9:$B$17,0))),"el estado no es de la lista",IF(E15="","falta el cliente",IF(OR(AND(C15&lt;&gt;"",NOT(ISNUMBER(C15))),AND(I15&lt;&gt;"",NOT(ISNUMBER(I15))),AND(M15&lt;&gt;"",NOT(ISNUMBER(M15))),AND(N15&lt;&gt;"",NOT(ISNUMBER(N15)))),"hay una fecha mal escrita",IF(AND(H15&lt;&gt;"",NOT(ISNUMBER(H15))),"el importe no es un número",IF(C15="","falta «Recibido el»",IF(AND(L15&lt;&gt;"Recibido",L15&lt;&gt;"Anulado",I15=""),"falta la entrega acordada",IF(AND(L15&lt;&gt;"Recibido",L15&lt;&gt;"Anulado",M15=""),"falta la fecha del estado",IF(AND(OR(L15="Entregado",L15="Facturado",L15="Cobrado"),N15=""),"falta «Entregado el»",IF(AND(N15&lt;&gt;"",OR(L15="Recibido",L15="Confirmado",L15="Preparado",L15="En reparto")),"tiene «Entregado el»: cambia el estado",IF(OR(INT(C15)&gt;INT(Ajustes!$C$5),AND(M15&lt;&gt;"",INT(M15)&gt;INT(Ajustes!$C$5)),AND(N15&lt;&gt;"",INT(N15)&gt;INT(Ajustes!$C$5))),"hay una fecha posterior a hoy",IF(AND(M15&lt;&gt;"",INT(M15)&lt;INT(C15)),"la fecha del estado es anterior a «Recibido el»",IF(AND(N15&lt;&gt;"",INT(N15)&lt;INT(C15)),"«Entregado el» es anterior a «Recibido el»",""))))))))))))))</f>
        <v/>
      </c>
      <c r="T15">
        <f>IF(COUNTA(B15:P15)&gt;0,1,0)</f>
        <v>1</v>
      </c>
      <c r="U15">
        <f>IF(T15=0,"",IF(AND(L15="Recibido",M15=""),IF(C15="","",C15),IF(M15="","",M15)))</f>
        <v>46295</v>
      </c>
      <c r="V15" t="str">
        <f>IF(OR(T15=0,NOT(ISNUMBER(MATCH(L15,Ajustes!$B$9:$B$17,0)))),"",IF(INDEX(Ajustes!$C$9:$C$17,MATCH(L15,Ajustes!$B$9:$B$17,0))="","",INDEX(Ajustes!$C$9:$C$17,MATCH(L15,Ajustes!$B$9:$B$17,0))))</f>
        <v/>
      </c>
      <c r="W15">
        <f>IF(AND(T15=1,N15="",OR(L15="Recibido",L15="Confirmado",L15="Preparado",L15="En reparto",L15="Incidencia")),1,0)</f>
        <v>0</v>
      </c>
      <c r="X15">
        <f>IF(S15&lt;&gt;"",1,0)</f>
        <v>0</v>
      </c>
      <c r="Y15">
        <f>IF(A15&lt;&gt;"",1,0)</f>
        <v>0</v>
      </c>
      <c r="Z15">
        <f>IF(T15=1,ROW()-5,0)</f>
        <v>10</v>
      </c>
    </row>
    <row r="16">
      <c r="A16" s="21" t="str">
        <f>IF(T16=0,"",IF(S16&lt;&gt;"","Revisa: "&amp;S16,IF(OR(L16="Cobrado",L16="Anulado"),"",IF(AND(N16="",OR(L16="Recibido",L16="Confirmado",L16="Preparado",L16="En reparto",L16="Incidencia"),ISNUMBER(I16),INT(Ajustes!$C$5)&gt;INT(I16)),"Retrasado",IF(OR(L16="Entregado",L16="Facturado"),IF(AND(ISNUMBER(V16),ISNUMBER(N16),INT(Ajustes!$C$5)-INT(N16)&gt;V16),IF(L16="Entregado","Sin facturar","Cobro vencido"),""),IF(AND(ISNUMBER(V16),ISNUMBER(Q16),Q16&gt;V16),INDEX(Ajustes!$E$9:$E$17,MATCH(L16,Ajustes!$B$9:$B$17,0)),""))))))</f>
        <v/>
      </c>
      <c r="B16" s="22" t="inlineStr">
        <is>
          <t>P-1049</t>
        </is>
      </c>
      <c r="C16" s="23" t="n">
        <v>46295</v>
      </c>
      <c r="D16" s="24" t="n">
        <v>0.3784722222222222</v>
      </c>
      <c r="E16" s="25" t="inlineStr">
        <is>
          <t>Bar La Esquina</t>
        </is>
      </c>
      <c r="F16" s="25" t="inlineStr">
        <is>
          <t>WhatsApp</t>
        </is>
      </c>
      <c r="G16" s="25" t="inlineStr">
        <is>
          <t>2 cajas de cerveza en tercio y 2 packs de agua</t>
        </is>
      </c>
      <c r="H16" s="26" t="n">
        <v>43.4</v>
      </c>
      <c r="I16" s="23" t="n">
        <v>46296</v>
      </c>
      <c r="J16" s="25" t="inlineStr">
        <is>
          <t>Centro</t>
        </is>
      </c>
      <c r="K16" s="25" t="inlineStr">
        <is>
          <t>Marta</t>
        </is>
      </c>
      <c r="L16" s="25" t="inlineStr">
        <is>
          <t>Cobrado</t>
        </is>
      </c>
      <c r="M16" s="23" t="n">
        <v>46296</v>
      </c>
      <c r="N16" s="23" t="n">
        <v>46296</v>
      </c>
      <c r="O16" s="27" t="inlineStr">
        <is>
          <t>Sí</t>
        </is>
      </c>
      <c r="P16" s="25" t="inlineStr">
        <is>
          <t>Paga al repartidor.</t>
        </is>
      </c>
      <c r="Q16" s="28" t="str">
        <f>IF(OR(T16=0,L16="Cobrado",L16="Anulado",NOT(ISNUMBER(U16))),"",MAX(0,INT(Ajustes!$C$5)-INT(U16)))</f>
        <v/>
      </c>
      <c r="R16" s="28" t="str">
        <f>IF(OR(T16=0,L16="Anulado",NOT(ISNUMBER(N16)),NOT(ISNUMBER(I16))),"",IF(INT(N16)=INT(I16),"Sí",IF(INT(N16)&gt;INT(I16),"Tarde","Antes")))</f>
        <v>Sí</v>
      </c>
      <c r="S16" t="str">
        <f>IF(T16=0,"",IF(L16="","falta el estado",IF(NOT(ISNUMBER(MATCH(L16,Ajustes!$B$9:$B$17,0))),"el estado no es de la lista",IF(E16="","falta el cliente",IF(OR(AND(C16&lt;&gt;"",NOT(ISNUMBER(C16))),AND(I16&lt;&gt;"",NOT(ISNUMBER(I16))),AND(M16&lt;&gt;"",NOT(ISNUMBER(M16))),AND(N16&lt;&gt;"",NOT(ISNUMBER(N16)))),"hay una fecha mal escrita",IF(AND(H16&lt;&gt;"",NOT(ISNUMBER(H16))),"el importe no es un número",IF(C16="","falta «Recibido el»",IF(AND(L16&lt;&gt;"Recibido",L16&lt;&gt;"Anulado",I16=""),"falta la entrega acordada",IF(AND(L16&lt;&gt;"Recibido",L16&lt;&gt;"Anulado",M16=""),"falta la fecha del estado",IF(AND(OR(L16="Entregado",L16="Facturado",L16="Cobrado"),N16=""),"falta «Entregado el»",IF(AND(N16&lt;&gt;"",OR(L16="Recibido",L16="Confirmado",L16="Preparado",L16="En reparto")),"tiene «Entregado el»: cambia el estado",IF(OR(INT(C16)&gt;INT(Ajustes!$C$5),AND(M16&lt;&gt;"",INT(M16)&gt;INT(Ajustes!$C$5)),AND(N16&lt;&gt;"",INT(N16)&gt;INT(Ajustes!$C$5))),"hay una fecha posterior a hoy",IF(AND(M16&lt;&gt;"",INT(M16)&lt;INT(C16)),"la fecha del estado es anterior a «Recibido el»",IF(AND(N16&lt;&gt;"",INT(N16)&lt;INT(C16)),"«Entregado el» es anterior a «Recibido el»",""))))))))))))))</f>
        <v/>
      </c>
      <c r="T16">
        <f>IF(COUNTA(B16:P16)&gt;0,1,0)</f>
        <v>1</v>
      </c>
      <c r="U16">
        <f>IF(T16=0,"",IF(AND(L16="Recibido",M16=""),IF(C16="","",C16),IF(M16="","",M16)))</f>
        <v>46296</v>
      </c>
      <c r="V16" t="str">
        <f>IF(OR(T16=0,NOT(ISNUMBER(MATCH(L16,Ajustes!$B$9:$B$17,0)))),"",IF(INDEX(Ajustes!$C$9:$C$17,MATCH(L16,Ajustes!$B$9:$B$17,0))="","",INDEX(Ajustes!$C$9:$C$17,MATCH(L16,Ajustes!$B$9:$B$17,0))))</f>
        <v/>
      </c>
      <c r="W16">
        <f>IF(AND(T16=1,N16="",OR(L16="Recibido",L16="Confirmado",L16="Preparado",L16="En reparto",L16="Incidencia")),1,0)</f>
        <v>0</v>
      </c>
      <c r="X16">
        <f>IF(S16&lt;&gt;"",1,0)</f>
        <v>0</v>
      </c>
      <c r="Y16">
        <f>IF(A16&lt;&gt;"",1,0)</f>
        <v>0</v>
      </c>
      <c r="Z16">
        <f>IF(T16=1,ROW()-5,0)</f>
        <v>11</v>
      </c>
    </row>
    <row r="17">
      <c r="A17" s="21" t="str">
        <f>IF(T17=0,"",IF(S17&lt;&gt;"","Revisa: "&amp;S17,IF(OR(L17="Cobrado",L17="Anulado"),"",IF(AND(N17="",OR(L17="Recibido",L17="Confirmado",L17="Preparado",L17="En reparto",L17="Incidencia"),ISNUMBER(I17),INT(Ajustes!$C$5)&gt;INT(I17)),"Retrasado",IF(OR(L17="Entregado",L17="Facturado"),IF(AND(ISNUMBER(V17),ISNUMBER(N17),INT(Ajustes!$C$5)-INT(N17)&gt;V17),IF(L17="Entregado","Sin facturar","Cobro vencido"),""),IF(AND(ISNUMBER(V17),ISNUMBER(Q17),Q17&gt;V17),INDEX(Ajustes!$E$9:$E$17,MATCH(L17,Ajustes!$B$9:$B$17,0)),""))))))</f>
        <v>Retrasado</v>
      </c>
      <c r="B17" s="22" t="inlineStr">
        <is>
          <t>P-1050</t>
        </is>
      </c>
      <c r="C17" s="23" t="n">
        <v>46295</v>
      </c>
      <c r="D17" s="24" t="n">
        <v>0.4444444444444444</v>
      </c>
      <c r="E17" s="25" t="inlineStr">
        <is>
          <t>Restaurante Casa Lola</t>
        </is>
      </c>
      <c r="F17" s="25" t="inlineStr">
        <is>
          <t>Teléfono</t>
        </is>
      </c>
      <c r="G17" s="25" t="inlineStr">
        <is>
          <t>Vino tinto, 2 cajas; agua con gas, 2 cajas</t>
        </is>
      </c>
      <c r="H17" s="26" t="n">
        <v>61.8</v>
      </c>
      <c r="I17" s="23" t="n">
        <v>46296</v>
      </c>
      <c r="J17" s="25" t="inlineStr">
        <is>
          <t>Costa</t>
        </is>
      </c>
      <c r="K17" s="25" t="inlineStr">
        <is>
          <t>Javi</t>
        </is>
      </c>
      <c r="L17" s="25" t="inlineStr">
        <is>
          <t>Preparado</t>
        </is>
      </c>
      <c r="M17" s="23" t="n">
        <v>46295</v>
      </c>
      <c r="N17" s="23" t="n"/>
      <c r="O17" s="27" t="n"/>
      <c r="P17" s="25" t="inlineStr">
        <is>
          <t>La furgoneta de la ruta Costa se averió el jueves.</t>
        </is>
      </c>
      <c r="Q17" s="28">
        <f>IF(OR(T17=0,L17="Cobrado",L17="Anulado",NOT(ISNUMBER(U17))),"",MAX(0,INT(Ajustes!$C$5)-INT(U17)))</f>
        <v>2</v>
      </c>
      <c r="R17" s="28" t="str">
        <f>IF(OR(T17=0,L17="Anulado",NOT(ISNUMBER(N17)),NOT(ISNUMBER(I17))),"",IF(INT(N17)=INT(I17),"Sí",IF(INT(N17)&gt;INT(I17),"Tarde","Antes")))</f>
        <v/>
      </c>
      <c r="S17" t="str">
        <f>IF(T17=0,"",IF(L17="","falta el estado",IF(NOT(ISNUMBER(MATCH(L17,Ajustes!$B$9:$B$17,0))),"el estado no es de la lista",IF(E17="","falta el cliente",IF(OR(AND(C17&lt;&gt;"",NOT(ISNUMBER(C17))),AND(I17&lt;&gt;"",NOT(ISNUMBER(I17))),AND(M17&lt;&gt;"",NOT(ISNUMBER(M17))),AND(N17&lt;&gt;"",NOT(ISNUMBER(N17)))),"hay una fecha mal escrita",IF(AND(H17&lt;&gt;"",NOT(ISNUMBER(H17))),"el importe no es un número",IF(C17="","falta «Recibido el»",IF(AND(L17&lt;&gt;"Recibido",L17&lt;&gt;"Anulado",I17=""),"falta la entrega acordada",IF(AND(L17&lt;&gt;"Recibido",L17&lt;&gt;"Anulado",M17=""),"falta la fecha del estado",IF(AND(OR(L17="Entregado",L17="Facturado",L17="Cobrado"),N17=""),"falta «Entregado el»",IF(AND(N17&lt;&gt;"",OR(L17="Recibido",L17="Confirmado",L17="Preparado",L17="En reparto")),"tiene «Entregado el»: cambia el estado",IF(OR(INT(C17)&gt;INT(Ajustes!$C$5),AND(M17&lt;&gt;"",INT(M17)&gt;INT(Ajustes!$C$5)),AND(N17&lt;&gt;"",INT(N17)&gt;INT(Ajustes!$C$5))),"hay una fecha posterior a hoy",IF(AND(M17&lt;&gt;"",INT(M17)&lt;INT(C17)),"la fecha del estado es anterior a «Recibido el»",IF(AND(N17&lt;&gt;"",INT(N17)&lt;INT(C17)),"«Entregado el» es anterior a «Recibido el»",""))))))))))))))</f>
        <v/>
      </c>
      <c r="T17">
        <f>IF(COUNTA(B17:P17)&gt;0,1,0)</f>
        <v>1</v>
      </c>
      <c r="U17">
        <f>IF(T17=0,"",IF(AND(L17="Recibido",M17=""),IF(C17="","",C17),IF(M17="","",M17)))</f>
        <v>46295</v>
      </c>
      <c r="V17" t="str">
        <f>IF(OR(T17=0,NOT(ISNUMBER(MATCH(L17,Ajustes!$B$9:$B$17,0)))),"",IF(INDEX(Ajustes!$C$9:$C$17,MATCH(L17,Ajustes!$B$9:$B$17,0))="","",INDEX(Ajustes!$C$9:$C$17,MATCH(L17,Ajustes!$B$9:$B$17,0))))</f>
        <v/>
      </c>
      <c r="W17">
        <f>IF(AND(T17=1,N17="",OR(L17="Recibido",L17="Confirmado",L17="Preparado",L17="En reparto",L17="Incidencia")),1,0)</f>
        <v>1</v>
      </c>
      <c r="X17">
        <f>IF(S17&lt;&gt;"",1,0)</f>
        <v>0</v>
      </c>
      <c r="Y17">
        <f>IF(A17&lt;&gt;"",1,0)</f>
        <v>1</v>
      </c>
      <c r="Z17">
        <f>IF(T17=1,ROW()-5,0)</f>
        <v>12</v>
      </c>
    </row>
    <row r="18">
      <c r="A18" s="21" t="str">
        <f>IF(T18=0,"",IF(S18&lt;&gt;"","Revisa: "&amp;S18,IF(OR(L18="Cobrado",L18="Anulado"),"",IF(AND(N18="",OR(L18="Recibido",L18="Confirmado",L18="Preparado",L18="En reparto",L18="Incidencia"),ISNUMBER(I18),INT(Ajustes!$C$5)&gt;INT(I18)),"Retrasado",IF(OR(L18="Entregado",L18="Facturado"),IF(AND(ISNUMBER(V18),ISNUMBER(N18),INT(Ajustes!$C$5)-INT(N18)&gt;V18),IF(L18="Entregado","Sin facturar","Cobro vencido"),""),IF(AND(ISNUMBER(V18),ISNUMBER(Q18),Q18&gt;V18),INDEX(Ajustes!$E$9:$E$17,MATCH(L18,Ajustes!$B$9:$B$17,0)),""))))))</f>
        <v/>
      </c>
      <c r="B18" s="22" t="inlineStr">
        <is>
          <t>P-1051</t>
        </is>
      </c>
      <c r="C18" s="23" t="n">
        <v>46295</v>
      </c>
      <c r="D18" s="24" t="n">
        <v>0.5555555555555556</v>
      </c>
      <c r="E18" s="25" t="inlineStr">
        <is>
          <t>Catering Hermanos Vidal</t>
        </is>
      </c>
      <c r="F18" s="25" t="inlineStr">
        <is>
          <t>Email</t>
        </is>
      </c>
      <c r="G18" s="25" t="inlineStr">
        <is>
          <t>Evento del sábado: 10 cajas de agua con gas, 6 de refresco de cola y 2 barriles</t>
        </is>
      </c>
      <c r="H18" s="26" t="n">
        <v>342.2</v>
      </c>
      <c r="I18" s="23" t="n">
        <v>46297</v>
      </c>
      <c r="J18" s="25" t="inlineStr">
        <is>
          <t>Polígono</t>
        </is>
      </c>
      <c r="K18" s="25" t="inlineStr">
        <is>
          <t>Marta</t>
        </is>
      </c>
      <c r="L18" s="25" t="inlineStr">
        <is>
          <t>En reparto</t>
        </is>
      </c>
      <c r="M18" s="23" t="n">
        <v>46297</v>
      </c>
      <c r="N18" s="23" t="n"/>
      <c r="O18" s="27" t="n"/>
      <c r="P18" s="25" t="inlineStr">
        <is>
          <t>Entregar antes de las 12:00.</t>
        </is>
      </c>
      <c r="Q18" s="28">
        <f>IF(OR(T18=0,L18="Cobrado",L18="Anulado",NOT(ISNUMBER(U18))),"",MAX(0,INT(Ajustes!$C$5)-INT(U18)))</f>
        <v>0</v>
      </c>
      <c r="R18" s="28" t="str">
        <f>IF(OR(T18=0,L18="Anulado",NOT(ISNUMBER(N18)),NOT(ISNUMBER(I18))),"",IF(INT(N18)=INT(I18),"Sí",IF(INT(N18)&gt;INT(I18),"Tarde","Antes")))</f>
        <v/>
      </c>
      <c r="S18" t="str">
        <f>IF(T18=0,"",IF(L18="","falta el estado",IF(NOT(ISNUMBER(MATCH(L18,Ajustes!$B$9:$B$17,0))),"el estado no es de la lista",IF(E18="","falta el cliente",IF(OR(AND(C18&lt;&gt;"",NOT(ISNUMBER(C18))),AND(I18&lt;&gt;"",NOT(ISNUMBER(I18))),AND(M18&lt;&gt;"",NOT(ISNUMBER(M18))),AND(N18&lt;&gt;"",NOT(ISNUMBER(N18)))),"hay una fecha mal escrita",IF(AND(H18&lt;&gt;"",NOT(ISNUMBER(H18))),"el importe no es un número",IF(C18="","falta «Recibido el»",IF(AND(L18&lt;&gt;"Recibido",L18&lt;&gt;"Anulado",I18=""),"falta la entrega acordada",IF(AND(L18&lt;&gt;"Recibido",L18&lt;&gt;"Anulado",M18=""),"falta la fecha del estado",IF(AND(OR(L18="Entregado",L18="Facturado",L18="Cobrado"),N18=""),"falta «Entregado el»",IF(AND(N18&lt;&gt;"",OR(L18="Recibido",L18="Confirmado",L18="Preparado",L18="En reparto")),"tiene «Entregado el»: cambia el estado",IF(OR(INT(C18)&gt;INT(Ajustes!$C$5),AND(M18&lt;&gt;"",INT(M18)&gt;INT(Ajustes!$C$5)),AND(N18&lt;&gt;"",INT(N18)&gt;INT(Ajustes!$C$5))),"hay una fecha posterior a hoy",IF(AND(M18&lt;&gt;"",INT(M18)&lt;INT(C18)),"la fecha del estado es anterior a «Recibido el»",IF(AND(N18&lt;&gt;"",INT(N18)&lt;INT(C18)),"«Entregado el» es anterior a «Recibido el»",""))))))))))))))</f>
        <v/>
      </c>
      <c r="T18">
        <f>IF(COUNTA(B18:P18)&gt;0,1,0)</f>
        <v>1</v>
      </c>
      <c r="U18">
        <f>IF(T18=0,"",IF(AND(L18="Recibido",M18=""),IF(C18="","",C18),IF(M18="","",M18)))</f>
        <v>46297</v>
      </c>
      <c r="V18" t="str">
        <f>IF(OR(T18=0,NOT(ISNUMBER(MATCH(L18,Ajustes!$B$9:$B$17,0)))),"",IF(INDEX(Ajustes!$C$9:$C$17,MATCH(L18,Ajustes!$B$9:$B$17,0))="","",INDEX(Ajustes!$C$9:$C$17,MATCH(L18,Ajustes!$B$9:$B$17,0))))</f>
        <v/>
      </c>
      <c r="W18">
        <f>IF(AND(T18=1,N18="",OR(L18="Recibido",L18="Confirmado",L18="Preparado",L18="En reparto",L18="Incidencia")),1,0)</f>
        <v>1</v>
      </c>
      <c r="X18">
        <f>IF(S18&lt;&gt;"",1,0)</f>
        <v>0</v>
      </c>
      <c r="Y18">
        <f>IF(A18&lt;&gt;"",1,0)</f>
        <v>0</v>
      </c>
      <c r="Z18">
        <f>IF(T18=1,ROW()-5,0)</f>
        <v>13</v>
      </c>
    </row>
    <row r="19">
      <c r="A19" s="21" t="str">
        <f>IF(T19=0,"",IF(S19&lt;&gt;"","Revisa: "&amp;S19,IF(OR(L19="Cobrado",L19="Anulado"),"",IF(AND(N19="",OR(L19="Recibido",L19="Confirmado",L19="Preparado",L19="En reparto",L19="Incidencia"),ISNUMBER(I19),INT(Ajustes!$C$5)&gt;INT(I19)),"Retrasado",IF(OR(L19="Entregado",L19="Facturado"),IF(AND(ISNUMBER(V19),ISNUMBER(N19),INT(Ajustes!$C$5)-INT(N19)&gt;V19),IF(L19="Entregado","Sin facturar","Cobro vencido"),""),IF(AND(ISNUMBER(V19),ISNUMBER(Q19),Q19&gt;V19),INDEX(Ajustes!$E$9:$E$17,MATCH(L19,Ajustes!$B$9:$B$17,0)),""))))))</f>
        <v>Sin confirmar</v>
      </c>
      <c r="B19" s="22" t="inlineStr">
        <is>
          <t>P-1052</t>
        </is>
      </c>
      <c r="C19" s="23" t="n">
        <v>46295</v>
      </c>
      <c r="D19" s="24" t="n">
        <v>0.9652777777777778</v>
      </c>
      <c r="E19" s="25" t="inlineStr">
        <is>
          <t>Pub La Luna</t>
        </is>
      </c>
      <c r="F19" s="25" t="inlineStr">
        <is>
          <t>Email</t>
        </is>
      </c>
      <c r="G19" s="25" t="inlineStr">
        <is>
          <t>Pide 1 barril de una cerveza tostada que no trabajamos</t>
        </is>
      </c>
      <c r="H19" s="26" t="n"/>
      <c r="I19" s="23" t="n"/>
      <c r="J19" s="25" t="inlineStr">
        <is>
          <t>Centro</t>
        </is>
      </c>
      <c r="K19" s="25" t="inlineStr">
        <is>
          <t>Javi</t>
        </is>
      </c>
      <c r="L19" s="25" t="inlineStr">
        <is>
          <t>Recibido</t>
        </is>
      </c>
      <c r="M19" s="23" t="n"/>
      <c r="N19" s="23" t="n"/>
      <c r="O19" s="27" t="n"/>
      <c r="P19" s="25" t="inlineStr">
        <is>
          <t>Llamar para ofrecerle otra.</t>
        </is>
      </c>
      <c r="Q19" s="28">
        <f>IF(OR(T19=0,L19="Cobrado",L19="Anulado",NOT(ISNUMBER(U19))),"",MAX(0,INT(Ajustes!$C$5)-INT(U19)))</f>
        <v>2</v>
      </c>
      <c r="R19" s="28" t="str">
        <f>IF(OR(T19=0,L19="Anulado",NOT(ISNUMBER(N19)),NOT(ISNUMBER(I19))),"",IF(INT(N19)=INT(I19),"Sí",IF(INT(N19)&gt;INT(I19),"Tarde","Antes")))</f>
        <v/>
      </c>
      <c r="S19" t="str">
        <f>IF(T19=0,"",IF(L19="","falta el estado",IF(NOT(ISNUMBER(MATCH(L19,Ajustes!$B$9:$B$17,0))),"el estado no es de la lista",IF(E19="","falta el cliente",IF(OR(AND(C19&lt;&gt;"",NOT(ISNUMBER(C19))),AND(I19&lt;&gt;"",NOT(ISNUMBER(I19))),AND(M19&lt;&gt;"",NOT(ISNUMBER(M19))),AND(N19&lt;&gt;"",NOT(ISNUMBER(N19)))),"hay una fecha mal escrita",IF(AND(H19&lt;&gt;"",NOT(ISNUMBER(H19))),"el importe no es un número",IF(C19="","falta «Recibido el»",IF(AND(L19&lt;&gt;"Recibido",L19&lt;&gt;"Anulado",I19=""),"falta la entrega acordada",IF(AND(L19&lt;&gt;"Recibido",L19&lt;&gt;"Anulado",M19=""),"falta la fecha del estado",IF(AND(OR(L19="Entregado",L19="Facturado",L19="Cobrado"),N19=""),"falta «Entregado el»",IF(AND(N19&lt;&gt;"",OR(L19="Recibido",L19="Confirmado",L19="Preparado",L19="En reparto")),"tiene «Entregado el»: cambia el estado",IF(OR(INT(C19)&gt;INT(Ajustes!$C$5),AND(M19&lt;&gt;"",INT(M19)&gt;INT(Ajustes!$C$5)),AND(N19&lt;&gt;"",INT(N19)&gt;INT(Ajustes!$C$5))),"hay una fecha posterior a hoy",IF(AND(M19&lt;&gt;"",INT(M19)&lt;INT(C19)),"la fecha del estado es anterior a «Recibido el»",IF(AND(N19&lt;&gt;"",INT(N19)&lt;INT(C19)),"«Entregado el» es anterior a «Recibido el»",""))))))))))))))</f>
        <v/>
      </c>
      <c r="T19">
        <f>IF(COUNTA(B19:P19)&gt;0,1,0)</f>
        <v>1</v>
      </c>
      <c r="U19">
        <f>IF(T19=0,"",IF(AND(L19="Recibido",M19=""),IF(C19="","",C19),IF(M19="","",M19)))</f>
        <v>46295</v>
      </c>
      <c r="V19">
        <f>IF(OR(T19=0,NOT(ISNUMBER(MATCH(L19,Ajustes!$B$9:$B$17,0)))),"",IF(INDEX(Ajustes!$C$9:$C$17,MATCH(L19,Ajustes!$B$9:$B$17,0))="","",INDEX(Ajustes!$C$9:$C$17,MATCH(L19,Ajustes!$B$9:$B$17,0))))</f>
        <v>1</v>
      </c>
      <c r="W19">
        <f>IF(AND(T19=1,N19="",OR(L19="Recibido",L19="Confirmado",L19="Preparado",L19="En reparto",L19="Incidencia")),1,0)</f>
        <v>1</v>
      </c>
      <c r="X19">
        <f>IF(S19&lt;&gt;"",1,0)</f>
        <v>0</v>
      </c>
      <c r="Y19">
        <f>IF(A19&lt;&gt;"",1,0)</f>
        <v>1</v>
      </c>
      <c r="Z19">
        <f>IF(T19=1,ROW()-5,0)</f>
        <v>14</v>
      </c>
    </row>
    <row r="20">
      <c r="A20" s="21" t="str">
        <f>IF(T20=0,"",IF(S20&lt;&gt;"","Revisa: "&amp;S20,IF(OR(L20="Cobrado",L20="Anulado"),"",IF(AND(N20="",OR(L20="Recibido",L20="Confirmado",L20="Preparado",L20="En reparto",L20="Incidencia"),ISNUMBER(I20),INT(Ajustes!$C$5)&gt;INT(I20)),"Retrasado",IF(OR(L20="Entregado",L20="Facturado"),IF(AND(ISNUMBER(V20),ISNUMBER(N20),INT(Ajustes!$C$5)-INT(N20)&gt;V20),IF(L20="Entregado","Sin facturar","Cobro vencido"),""),IF(AND(ISNUMBER(V20),ISNUMBER(Q20),Q20&gt;V20),INDEX(Ajustes!$E$9:$E$17,MATCH(L20,Ajustes!$B$9:$B$17,0)),""))))))</f>
        <v/>
      </c>
      <c r="B20" s="22" t="inlineStr">
        <is>
          <t>P-1053</t>
        </is>
      </c>
      <c r="C20" s="23" t="n">
        <v>46296</v>
      </c>
      <c r="D20" s="24" t="n">
        <v>0.34375</v>
      </c>
      <c r="E20" s="25" t="inlineStr">
        <is>
          <t>Ultramarinos Rosa</t>
        </is>
      </c>
      <c r="F20" s="25" t="inlineStr">
        <is>
          <t>WhatsApp</t>
        </is>
      </c>
      <c r="G20" s="25" t="inlineStr">
        <is>
          <t>Agua de 1,5 litros, 4 packs; leche, 2 cajas</t>
        </is>
      </c>
      <c r="H20" s="26" t="n">
        <v>21.6</v>
      </c>
      <c r="I20" s="23" t="n">
        <v>46297</v>
      </c>
      <c r="J20" s="25" t="inlineStr">
        <is>
          <t>Centro</t>
        </is>
      </c>
      <c r="K20" s="25" t="inlineStr">
        <is>
          <t>Marta</t>
        </is>
      </c>
      <c r="L20" s="25" t="inlineStr">
        <is>
          <t>Entregado</t>
        </is>
      </c>
      <c r="M20" s="23" t="n">
        <v>46297</v>
      </c>
      <c r="N20" s="23" t="n">
        <v>46297</v>
      </c>
      <c r="O20" s="27" t="inlineStr">
        <is>
          <t>Sí</t>
        </is>
      </c>
      <c r="P20" s="25" t="n"/>
      <c r="Q20" s="28">
        <f>IF(OR(T20=0,L20="Cobrado",L20="Anulado",NOT(ISNUMBER(U20))),"",MAX(0,INT(Ajustes!$C$5)-INT(U20)))</f>
        <v>0</v>
      </c>
      <c r="R20" s="28" t="str">
        <f>IF(OR(T20=0,L20="Anulado",NOT(ISNUMBER(N20)),NOT(ISNUMBER(I20))),"",IF(INT(N20)=INT(I20),"Sí",IF(INT(N20)&gt;INT(I20),"Tarde","Antes")))</f>
        <v>Sí</v>
      </c>
      <c r="S20" t="str">
        <f>IF(T20=0,"",IF(L20="","falta el estado",IF(NOT(ISNUMBER(MATCH(L20,Ajustes!$B$9:$B$17,0))),"el estado no es de la lista",IF(E20="","falta el cliente",IF(OR(AND(C20&lt;&gt;"",NOT(ISNUMBER(C20))),AND(I20&lt;&gt;"",NOT(ISNUMBER(I20))),AND(M20&lt;&gt;"",NOT(ISNUMBER(M20))),AND(N20&lt;&gt;"",NOT(ISNUMBER(N20)))),"hay una fecha mal escrita",IF(AND(H20&lt;&gt;"",NOT(ISNUMBER(H20))),"el importe no es un número",IF(C20="","falta «Recibido el»",IF(AND(L20&lt;&gt;"Recibido",L20&lt;&gt;"Anulado",I20=""),"falta la entrega acordada",IF(AND(L20&lt;&gt;"Recibido",L20&lt;&gt;"Anulado",M20=""),"falta la fecha del estado",IF(AND(OR(L20="Entregado",L20="Facturado",L20="Cobrado"),N20=""),"falta «Entregado el»",IF(AND(N20&lt;&gt;"",OR(L20="Recibido",L20="Confirmado",L20="Preparado",L20="En reparto")),"tiene «Entregado el»: cambia el estado",IF(OR(INT(C20)&gt;INT(Ajustes!$C$5),AND(M20&lt;&gt;"",INT(M20)&gt;INT(Ajustes!$C$5)),AND(N20&lt;&gt;"",INT(N20)&gt;INT(Ajustes!$C$5))),"hay una fecha posterior a hoy",IF(AND(M20&lt;&gt;"",INT(M20)&lt;INT(C20)),"la fecha del estado es anterior a «Recibido el»",IF(AND(N20&lt;&gt;"",INT(N20)&lt;INT(C20)),"«Entregado el» es anterior a «Recibido el»",""))))))))))))))</f>
        <v/>
      </c>
      <c r="T20">
        <f>IF(COUNTA(B20:P20)&gt;0,1,0)</f>
        <v>1</v>
      </c>
      <c r="U20">
        <f>IF(T20=0,"",IF(AND(L20="Recibido",M20=""),IF(C20="","",C20),IF(M20="","",M20)))</f>
        <v>46297</v>
      </c>
      <c r="V20">
        <f>IF(OR(T20=0,NOT(ISNUMBER(MATCH(L20,Ajustes!$B$9:$B$17,0)))),"",IF(INDEX(Ajustes!$C$9:$C$17,MATCH(L20,Ajustes!$B$9:$B$17,0))="","",INDEX(Ajustes!$C$9:$C$17,MATCH(L20,Ajustes!$B$9:$B$17,0))))</f>
        <v>10</v>
      </c>
      <c r="W20">
        <f>IF(AND(T20=1,N20="",OR(L20="Recibido",L20="Confirmado",L20="Preparado",L20="En reparto",L20="Incidencia")),1,0)</f>
        <v>0</v>
      </c>
      <c r="X20">
        <f>IF(S20&lt;&gt;"",1,0)</f>
        <v>0</v>
      </c>
      <c r="Y20">
        <f>IF(A20&lt;&gt;"",1,0)</f>
        <v>0</v>
      </c>
      <c r="Z20">
        <f>IF(T20=1,ROW()-5,0)</f>
        <v>15</v>
      </c>
    </row>
    <row r="21">
      <c r="A21" s="21" t="str">
        <f>IF(T21=0,"",IF(S21&lt;&gt;"","Revisa: "&amp;S21,IF(OR(L21="Cobrado",L21="Anulado"),"",IF(AND(N21="",OR(L21="Recibido",L21="Confirmado",L21="Preparado",L21="En reparto",L21="Incidencia"),ISNUMBER(I21),INT(Ajustes!$C$5)&gt;INT(I21)),"Retrasado",IF(OR(L21="Entregado",L21="Facturado"),IF(AND(ISNUMBER(V21),ISNUMBER(N21),INT(Ajustes!$C$5)-INT(N21)&gt;V21),IF(L21="Entregado","Sin facturar","Cobro vencido"),""),IF(AND(ISNUMBER(V21),ISNUMBER(Q21),Q21&gt;V21),INDEX(Ajustes!$E$9:$E$17,MATCH(L21,Ajustes!$B$9:$B$17,0)),""))))))</f>
        <v/>
      </c>
      <c r="B21" s="22" t="inlineStr">
        <is>
          <t>P-1054</t>
        </is>
      </c>
      <c r="C21" s="23" t="n">
        <v>46296</v>
      </c>
      <c r="D21" s="24" t="n">
        <v>0.4583333333333333</v>
      </c>
      <c r="E21" s="25" t="inlineStr">
        <is>
          <t>Bar El Puerto</t>
        </is>
      </c>
      <c r="F21" s="25" t="inlineStr">
        <is>
          <t>Teléfono</t>
        </is>
      </c>
      <c r="G21" s="25" t="inlineStr">
        <is>
          <t>Para el lunes: 1 caja de cerveza en tercio y 1 de agua con gas</t>
        </is>
      </c>
      <c r="H21" s="26" t="n">
        <v>28.9</v>
      </c>
      <c r="I21" s="23" t="n">
        <v>46300</v>
      </c>
      <c r="J21" s="25" t="inlineStr">
        <is>
          <t>Costa</t>
        </is>
      </c>
      <c r="K21" s="25" t="inlineStr">
        <is>
          <t>Javi</t>
        </is>
      </c>
      <c r="L21" s="25" t="inlineStr">
        <is>
          <t>Confirmado</t>
        </is>
      </c>
      <c r="M21" s="23" t="n">
        <v>46296</v>
      </c>
      <c r="N21" s="23" t="n"/>
      <c r="O21" s="27" t="n"/>
      <c r="P21" s="25" t="n"/>
      <c r="Q21" s="28">
        <f>IF(OR(T21=0,L21="Cobrado",L21="Anulado",NOT(ISNUMBER(U21))),"",MAX(0,INT(Ajustes!$C$5)-INT(U21)))</f>
        <v>1</v>
      </c>
      <c r="R21" s="28" t="str">
        <f>IF(OR(T21=0,L21="Anulado",NOT(ISNUMBER(N21)),NOT(ISNUMBER(I21))),"",IF(INT(N21)=INT(I21),"Sí",IF(INT(N21)&gt;INT(I21),"Tarde","Antes")))</f>
        <v/>
      </c>
      <c r="S21" t="str">
        <f>IF(T21=0,"",IF(L21="","falta el estado",IF(NOT(ISNUMBER(MATCH(L21,Ajustes!$B$9:$B$17,0))),"el estado no es de la lista",IF(E21="","falta el cliente",IF(OR(AND(C21&lt;&gt;"",NOT(ISNUMBER(C21))),AND(I21&lt;&gt;"",NOT(ISNUMBER(I21))),AND(M21&lt;&gt;"",NOT(ISNUMBER(M21))),AND(N21&lt;&gt;"",NOT(ISNUMBER(N21)))),"hay una fecha mal escrita",IF(AND(H21&lt;&gt;"",NOT(ISNUMBER(H21))),"el importe no es un número",IF(C21="","falta «Recibido el»",IF(AND(L21&lt;&gt;"Recibido",L21&lt;&gt;"Anulado",I21=""),"falta la entrega acordada",IF(AND(L21&lt;&gt;"Recibido",L21&lt;&gt;"Anulado",M21=""),"falta la fecha del estado",IF(AND(OR(L21="Entregado",L21="Facturado",L21="Cobrado"),N21=""),"falta «Entregado el»",IF(AND(N21&lt;&gt;"",OR(L21="Recibido",L21="Confirmado",L21="Preparado",L21="En reparto")),"tiene «Entregado el»: cambia el estado",IF(OR(INT(C21)&gt;INT(Ajustes!$C$5),AND(M21&lt;&gt;"",INT(M21)&gt;INT(Ajustes!$C$5)),AND(N21&lt;&gt;"",INT(N21)&gt;INT(Ajustes!$C$5))),"hay una fecha posterior a hoy",IF(AND(M21&lt;&gt;"",INT(M21)&lt;INT(C21)),"la fecha del estado es anterior a «Recibido el»",IF(AND(N21&lt;&gt;"",INT(N21)&lt;INT(C21)),"«Entregado el» es anterior a «Recibido el»",""))))))))))))))</f>
        <v/>
      </c>
      <c r="T21">
        <f>IF(COUNTA(B21:P21)&gt;0,1,0)</f>
        <v>1</v>
      </c>
      <c r="U21">
        <f>IF(T21=0,"",IF(AND(L21="Recibido",M21=""),IF(C21="","",C21),IF(M21="","",M21)))</f>
        <v>46296</v>
      </c>
      <c r="V21" t="str">
        <f>IF(OR(T21=0,NOT(ISNUMBER(MATCH(L21,Ajustes!$B$9:$B$17,0)))),"",IF(INDEX(Ajustes!$C$9:$C$17,MATCH(L21,Ajustes!$B$9:$B$17,0))="","",INDEX(Ajustes!$C$9:$C$17,MATCH(L21,Ajustes!$B$9:$B$17,0))))</f>
        <v/>
      </c>
      <c r="W21">
        <f>IF(AND(T21=1,N21="",OR(L21="Recibido",L21="Confirmado",L21="Preparado",L21="En reparto",L21="Incidencia")),1,0)</f>
        <v>1</v>
      </c>
      <c r="X21">
        <f>IF(S21&lt;&gt;"",1,0)</f>
        <v>0</v>
      </c>
      <c r="Y21">
        <f>IF(A21&lt;&gt;"",1,0)</f>
        <v>0</v>
      </c>
      <c r="Z21">
        <f>IF(T21=1,ROW()-5,0)</f>
        <v>16</v>
      </c>
    </row>
    <row r="22">
      <c r="A22" s="21" t="str">
        <f>IF(T22=0,"",IF(S22&lt;&gt;"","Revisa: "&amp;S22,IF(OR(L22="Cobrado",L22="Anulado"),"",IF(AND(N22="",OR(L22="Recibido",L22="Confirmado",L22="Preparado",L22="En reparto",L22="Incidencia"),ISNUMBER(I22),INT(Ajustes!$C$5)&gt;INT(I22)),"Retrasado",IF(OR(L22="Entregado",L22="Facturado"),IF(AND(ISNUMBER(V22),ISNUMBER(N22),INT(Ajustes!$C$5)-INT(N22)&gt;V22),IF(L22="Entregado","Sin facturar","Cobro vencido"),""),IF(AND(ISNUMBER(V22),ISNUMBER(Q22),Q22&gt;V22),INDEX(Ajustes!$E$9:$E$17,MATCH(L22,Ajustes!$B$9:$B$17,0)),""))))))</f>
        <v/>
      </c>
      <c r="B22" s="22" t="inlineStr">
        <is>
          <t>P-1055</t>
        </is>
      </c>
      <c r="C22" s="23" t="n">
        <v>46296</v>
      </c>
      <c r="D22" s="24" t="n">
        <v>0.7291666666666666</v>
      </c>
      <c r="E22" s="25" t="inlineStr">
        <is>
          <t>Cafetería Plaza</t>
        </is>
      </c>
      <c r="F22" s="25" t="inlineStr">
        <is>
          <t>WhatsApp</t>
        </is>
      </c>
      <c r="G22" s="25" t="inlineStr">
        <is>
          <t>Leche, 1 caja</t>
        </is>
      </c>
      <c r="H22" s="26" t="n">
        <v>5.4</v>
      </c>
      <c r="I22" s="23" t="n">
        <v>46297</v>
      </c>
      <c r="J22" s="25" t="inlineStr">
        <is>
          <t>Centro</t>
        </is>
      </c>
      <c r="K22" s="25" t="inlineStr">
        <is>
          <t>Marta</t>
        </is>
      </c>
      <c r="L22" s="25" t="inlineStr">
        <is>
          <t>Anulado</t>
        </is>
      </c>
      <c r="M22" s="23" t="n">
        <v>46296</v>
      </c>
      <c r="N22" s="23" t="n"/>
      <c r="O22" s="27" t="n"/>
      <c r="P22" s="25" t="inlineStr">
        <is>
          <t>La cafetería lo anula: le sobró del martes.</t>
        </is>
      </c>
      <c r="Q22" s="28" t="str">
        <f>IF(OR(T22=0,L22="Cobrado",L22="Anulado",NOT(ISNUMBER(U22))),"",MAX(0,INT(Ajustes!$C$5)-INT(U22)))</f>
        <v/>
      </c>
      <c r="R22" s="28" t="str">
        <f>IF(OR(T22=0,L22="Anulado",NOT(ISNUMBER(N22)),NOT(ISNUMBER(I22))),"",IF(INT(N22)=INT(I22),"Sí",IF(INT(N22)&gt;INT(I22),"Tarde","Antes")))</f>
        <v/>
      </c>
      <c r="S22" t="str">
        <f>IF(T22=0,"",IF(L22="","falta el estado",IF(NOT(ISNUMBER(MATCH(L22,Ajustes!$B$9:$B$17,0))),"el estado no es de la lista",IF(E22="","falta el cliente",IF(OR(AND(C22&lt;&gt;"",NOT(ISNUMBER(C22))),AND(I22&lt;&gt;"",NOT(ISNUMBER(I22))),AND(M22&lt;&gt;"",NOT(ISNUMBER(M22))),AND(N22&lt;&gt;"",NOT(ISNUMBER(N22)))),"hay una fecha mal escrita",IF(AND(H22&lt;&gt;"",NOT(ISNUMBER(H22))),"el importe no es un número",IF(C22="","falta «Recibido el»",IF(AND(L22&lt;&gt;"Recibido",L22&lt;&gt;"Anulado",I22=""),"falta la entrega acordada",IF(AND(L22&lt;&gt;"Recibido",L22&lt;&gt;"Anulado",M22=""),"falta la fecha del estado",IF(AND(OR(L22="Entregado",L22="Facturado",L22="Cobrado"),N22=""),"falta «Entregado el»",IF(AND(N22&lt;&gt;"",OR(L22="Recibido",L22="Confirmado",L22="Preparado",L22="En reparto")),"tiene «Entregado el»: cambia el estado",IF(OR(INT(C22)&gt;INT(Ajustes!$C$5),AND(M22&lt;&gt;"",INT(M22)&gt;INT(Ajustes!$C$5)),AND(N22&lt;&gt;"",INT(N22)&gt;INT(Ajustes!$C$5))),"hay una fecha posterior a hoy",IF(AND(M22&lt;&gt;"",INT(M22)&lt;INT(C22)),"la fecha del estado es anterior a «Recibido el»",IF(AND(N22&lt;&gt;"",INT(N22)&lt;INT(C22)),"«Entregado el» es anterior a «Recibido el»",""))))))))))))))</f>
        <v/>
      </c>
      <c r="T22">
        <f>IF(COUNTA(B22:P22)&gt;0,1,0)</f>
        <v>1</v>
      </c>
      <c r="U22">
        <f>IF(T22=0,"",IF(AND(L22="Recibido",M22=""),IF(C22="","",C22),IF(M22="","",M22)))</f>
        <v>46296</v>
      </c>
      <c r="V22" t="str">
        <f>IF(OR(T22=0,NOT(ISNUMBER(MATCH(L22,Ajustes!$B$9:$B$17,0)))),"",IF(INDEX(Ajustes!$C$9:$C$17,MATCH(L22,Ajustes!$B$9:$B$17,0))="","",INDEX(Ajustes!$C$9:$C$17,MATCH(L22,Ajustes!$B$9:$B$17,0))))</f>
        <v/>
      </c>
      <c r="W22">
        <f>IF(AND(T22=1,N22="",OR(L22="Recibido",L22="Confirmado",L22="Preparado",L22="En reparto",L22="Incidencia")),1,0)</f>
        <v>0</v>
      </c>
      <c r="X22">
        <f>IF(S22&lt;&gt;"",1,0)</f>
        <v>0</v>
      </c>
      <c r="Y22">
        <f>IF(A22&lt;&gt;"",1,0)</f>
        <v>0</v>
      </c>
      <c r="Z22">
        <f>IF(T22=1,ROW()-5,0)</f>
        <v>17</v>
      </c>
    </row>
    <row r="23">
      <c r="A23" s="21" t="str">
        <f>IF(T23=0,"",IF(S23&lt;&gt;"","Revisa: "&amp;S23,IF(OR(L23="Cobrado",L23="Anulado"),"",IF(AND(N23="",OR(L23="Recibido",L23="Confirmado",L23="Preparado",L23="En reparto",L23="Incidencia"),ISNUMBER(I23),INT(Ajustes!$C$5)&gt;INT(I23)),"Retrasado",IF(OR(L23="Entregado",L23="Facturado"),IF(AND(ISNUMBER(V23),ISNUMBER(N23),INT(Ajustes!$C$5)-INT(N23)&gt;V23),IF(L23="Entregado","Sin facturar","Cobro vencido"),""),IF(AND(ISNUMBER(V23),ISNUMBER(Q23),Q23&gt;V23),INDEX(Ajustes!$E$9:$E$17,MATCH(L23,Ajustes!$B$9:$B$17,0)),""))))))</f>
        <v/>
      </c>
      <c r="B23" s="22" t="inlineStr">
        <is>
          <t>P-1056</t>
        </is>
      </c>
      <c r="C23" s="23" t="n">
        <v>46296</v>
      </c>
      <c r="D23" s="24" t="n">
        <v>0.8194444444444444</v>
      </c>
      <c r="E23" s="25" t="inlineStr">
        <is>
          <t>Residencia Las Encinas</t>
        </is>
      </c>
      <c r="F23" s="25" t="inlineStr">
        <is>
          <t>Email</t>
        </is>
      </c>
      <c r="G23" s="25" t="inlineStr">
        <is>
          <t>Zumo de naranja sin azúcar añadido, 4 cajas</t>
        </is>
      </c>
      <c r="H23" s="26" t="n">
        <v>57.6</v>
      </c>
      <c r="I23" s="23" t="n">
        <v>46297</v>
      </c>
      <c r="J23" s="25" t="inlineStr">
        <is>
          <t>Polígono</t>
        </is>
      </c>
      <c r="K23" s="25" t="inlineStr">
        <is>
          <t>Marta</t>
        </is>
      </c>
      <c r="L23" s="25" t="inlineStr">
        <is>
          <t>Entregado</t>
        </is>
      </c>
      <c r="M23" s="23" t="n">
        <v>46297</v>
      </c>
      <c r="N23" s="23" t="n">
        <v>46297</v>
      </c>
      <c r="O23" s="27" t="inlineStr">
        <is>
          <t>Sí</t>
        </is>
      </c>
      <c r="P23" s="25" t="n"/>
      <c r="Q23" s="28">
        <f>IF(OR(T23=0,L23="Cobrado",L23="Anulado",NOT(ISNUMBER(U23))),"",MAX(0,INT(Ajustes!$C$5)-INT(U23)))</f>
        <v>0</v>
      </c>
      <c r="R23" s="28" t="str">
        <f>IF(OR(T23=0,L23="Anulado",NOT(ISNUMBER(N23)),NOT(ISNUMBER(I23))),"",IF(INT(N23)=INT(I23),"Sí",IF(INT(N23)&gt;INT(I23),"Tarde","Antes")))</f>
        <v>Sí</v>
      </c>
      <c r="S23" t="str">
        <f>IF(T23=0,"",IF(L23="","falta el estado",IF(NOT(ISNUMBER(MATCH(L23,Ajustes!$B$9:$B$17,0))),"el estado no es de la lista",IF(E23="","falta el cliente",IF(OR(AND(C23&lt;&gt;"",NOT(ISNUMBER(C23))),AND(I23&lt;&gt;"",NOT(ISNUMBER(I23))),AND(M23&lt;&gt;"",NOT(ISNUMBER(M23))),AND(N23&lt;&gt;"",NOT(ISNUMBER(N23)))),"hay una fecha mal escrita",IF(AND(H23&lt;&gt;"",NOT(ISNUMBER(H23))),"el importe no es un número",IF(C23="","falta «Recibido el»",IF(AND(L23&lt;&gt;"Recibido",L23&lt;&gt;"Anulado",I23=""),"falta la entrega acordada",IF(AND(L23&lt;&gt;"Recibido",L23&lt;&gt;"Anulado",M23=""),"falta la fecha del estado",IF(AND(OR(L23="Entregado",L23="Facturado",L23="Cobrado"),N23=""),"falta «Entregado el»",IF(AND(N23&lt;&gt;"",OR(L23="Recibido",L23="Confirmado",L23="Preparado",L23="En reparto")),"tiene «Entregado el»: cambia el estado",IF(OR(INT(C23)&gt;INT(Ajustes!$C$5),AND(M23&lt;&gt;"",INT(M23)&gt;INT(Ajustes!$C$5)),AND(N23&lt;&gt;"",INT(N23)&gt;INT(Ajustes!$C$5))),"hay una fecha posterior a hoy",IF(AND(M23&lt;&gt;"",INT(M23)&lt;INT(C23)),"la fecha del estado es anterior a «Recibido el»",IF(AND(N23&lt;&gt;"",INT(N23)&lt;INT(C23)),"«Entregado el» es anterior a «Recibido el»",""))))))))))))))</f>
        <v/>
      </c>
      <c r="T23">
        <f>IF(COUNTA(B23:P23)&gt;0,1,0)</f>
        <v>1</v>
      </c>
      <c r="U23">
        <f>IF(T23=0,"",IF(AND(L23="Recibido",M23=""),IF(C23="","",C23),IF(M23="","",M23)))</f>
        <v>46297</v>
      </c>
      <c r="V23">
        <f>IF(OR(T23=0,NOT(ISNUMBER(MATCH(L23,Ajustes!$B$9:$B$17,0)))),"",IF(INDEX(Ajustes!$C$9:$C$17,MATCH(L23,Ajustes!$B$9:$B$17,0))="","",INDEX(Ajustes!$C$9:$C$17,MATCH(L23,Ajustes!$B$9:$B$17,0))))</f>
        <v>10</v>
      </c>
      <c r="W23">
        <f>IF(AND(T23=1,N23="",OR(L23="Recibido",L23="Confirmado",L23="Preparado",L23="En reparto",L23="Incidencia")),1,0)</f>
        <v>0</v>
      </c>
      <c r="X23">
        <f>IF(S23&lt;&gt;"",1,0)</f>
        <v>0</v>
      </c>
      <c r="Y23">
        <f>IF(A23&lt;&gt;"",1,0)</f>
        <v>0</v>
      </c>
      <c r="Z23">
        <f>IF(T23=1,ROW()-5,0)</f>
        <v>18</v>
      </c>
    </row>
    <row r="24">
      <c r="A24" s="21" t="str">
        <f>IF(T24=0,"",IF(S24&lt;&gt;"","Revisa: "&amp;S24,IF(OR(L24="Cobrado",L24="Anulado"),"",IF(AND(N24="",OR(L24="Recibido",L24="Confirmado",L24="Preparado",L24="En reparto",L24="Incidencia"),ISNUMBER(I24),INT(Ajustes!$C$5)&gt;INT(I24)),"Retrasado",IF(OR(L24="Entregado",L24="Facturado"),IF(AND(ISNUMBER(V24),ISNUMBER(N24),INT(Ajustes!$C$5)-INT(N24)&gt;V24),IF(L24="Entregado","Sin facturar","Cobro vencido"),""),IF(AND(ISNUMBER(V24),ISNUMBER(Q24),Q24&gt;V24),INDEX(Ajustes!$E$9:$E$17,MATCH(L24,Ajustes!$B$9:$B$17,0)),""))))))</f>
        <v/>
      </c>
      <c r="B24" s="22" t="inlineStr">
        <is>
          <t>P-1057</t>
        </is>
      </c>
      <c r="C24" s="23" t="n">
        <v>46297</v>
      </c>
      <c r="D24" s="24" t="n">
        <v>0.3819444444444444</v>
      </c>
      <c r="E24" s="25" t="inlineStr">
        <is>
          <t>Hotel Mirador</t>
        </is>
      </c>
      <c r="F24" s="25" t="inlineStr">
        <is>
          <t>Email</t>
        </is>
      </c>
      <c r="G24" s="25" t="inlineStr">
        <is>
          <t>Pedido del hotel nº HM-5547: 1 caja de tónica y 3 de agua con gas</t>
        </is>
      </c>
      <c r="H24" s="26" t="n">
        <v>42.3</v>
      </c>
      <c r="I24" s="23" t="n">
        <v>46300</v>
      </c>
      <c r="J24" s="25" t="inlineStr">
        <is>
          <t>Centro</t>
        </is>
      </c>
      <c r="K24" s="25" t="inlineStr">
        <is>
          <t>Marta</t>
        </is>
      </c>
      <c r="L24" s="25" t="inlineStr">
        <is>
          <t>Confirmado</t>
        </is>
      </c>
      <c r="M24" s="23" t="n">
        <v>46297</v>
      </c>
      <c r="N24" s="23" t="n"/>
      <c r="O24" s="27" t="n"/>
      <c r="P24" s="25" t="inlineStr">
        <is>
          <t>Lleva la caja de tónica que faltó en el P-1047.</t>
        </is>
      </c>
      <c r="Q24" s="28">
        <f>IF(OR(T24=0,L24="Cobrado",L24="Anulado",NOT(ISNUMBER(U24))),"",MAX(0,INT(Ajustes!$C$5)-INT(U24)))</f>
        <v>0</v>
      </c>
      <c r="R24" s="28" t="str">
        <f>IF(OR(T24=0,L24="Anulado",NOT(ISNUMBER(N24)),NOT(ISNUMBER(I24))),"",IF(INT(N24)=INT(I24),"Sí",IF(INT(N24)&gt;INT(I24),"Tarde","Antes")))</f>
        <v/>
      </c>
      <c r="S24" t="str">
        <f>IF(T24=0,"",IF(L24="","falta el estado",IF(NOT(ISNUMBER(MATCH(L24,Ajustes!$B$9:$B$17,0))),"el estado no es de la lista",IF(E24="","falta el cliente",IF(OR(AND(C24&lt;&gt;"",NOT(ISNUMBER(C24))),AND(I24&lt;&gt;"",NOT(ISNUMBER(I24))),AND(M24&lt;&gt;"",NOT(ISNUMBER(M24))),AND(N24&lt;&gt;"",NOT(ISNUMBER(N24)))),"hay una fecha mal escrita",IF(AND(H24&lt;&gt;"",NOT(ISNUMBER(H24))),"el importe no es un número",IF(C24="","falta «Recibido el»",IF(AND(L24&lt;&gt;"Recibido",L24&lt;&gt;"Anulado",I24=""),"falta la entrega acordada",IF(AND(L24&lt;&gt;"Recibido",L24&lt;&gt;"Anulado",M24=""),"falta la fecha del estado",IF(AND(OR(L24="Entregado",L24="Facturado",L24="Cobrado"),N24=""),"falta «Entregado el»",IF(AND(N24&lt;&gt;"",OR(L24="Recibido",L24="Confirmado",L24="Preparado",L24="En reparto")),"tiene «Entregado el»: cambia el estado",IF(OR(INT(C24)&gt;INT(Ajustes!$C$5),AND(M24&lt;&gt;"",INT(M24)&gt;INT(Ajustes!$C$5)),AND(N24&lt;&gt;"",INT(N24)&gt;INT(Ajustes!$C$5))),"hay una fecha posterior a hoy",IF(AND(M24&lt;&gt;"",INT(M24)&lt;INT(C24)),"la fecha del estado es anterior a «Recibido el»",IF(AND(N24&lt;&gt;"",INT(N24)&lt;INT(C24)),"«Entregado el» es anterior a «Recibido el»",""))))))))))))))</f>
        <v/>
      </c>
      <c r="T24">
        <f>IF(COUNTA(B24:P24)&gt;0,1,0)</f>
        <v>1</v>
      </c>
      <c r="U24">
        <f>IF(T24=0,"",IF(AND(L24="Recibido",M24=""),IF(C24="","",C24),IF(M24="","",M24)))</f>
        <v>46297</v>
      </c>
      <c r="V24" t="str">
        <f>IF(OR(T24=0,NOT(ISNUMBER(MATCH(L24,Ajustes!$B$9:$B$17,0)))),"",IF(INDEX(Ajustes!$C$9:$C$17,MATCH(L24,Ajustes!$B$9:$B$17,0))="","",INDEX(Ajustes!$C$9:$C$17,MATCH(L24,Ajustes!$B$9:$B$17,0))))</f>
        <v/>
      </c>
      <c r="W24">
        <f>IF(AND(T24=1,N24="",OR(L24="Recibido",L24="Confirmado",L24="Preparado",L24="En reparto",L24="Incidencia")),1,0)</f>
        <v>1</v>
      </c>
      <c r="X24">
        <f>IF(S24&lt;&gt;"",1,0)</f>
        <v>0</v>
      </c>
      <c r="Y24">
        <f>IF(A24&lt;&gt;"",1,0)</f>
        <v>0</v>
      </c>
      <c r="Z24">
        <f>IF(T24=1,ROW()-5,0)</f>
        <v>19</v>
      </c>
    </row>
    <row r="25">
      <c r="A25" s="21" t="str">
        <f>IF(T25=0,"",IF(S25&lt;&gt;"","Revisa: "&amp;S25,IF(OR(L25="Cobrado",L25="Anulado"),"",IF(AND(N25="",OR(L25="Recibido",L25="Confirmado",L25="Preparado",L25="En reparto",L25="Incidencia"),ISNUMBER(I25),INT(Ajustes!$C$5)&gt;INT(I25)),"Retrasado",IF(OR(L25="Entregado",L25="Facturado"),IF(AND(ISNUMBER(V25),ISNUMBER(N25),INT(Ajustes!$C$5)-INT(N25)&gt;V25),IF(L25="Entregado","Sin facturar","Cobro vencido"),""),IF(AND(ISNUMBER(V25),ISNUMBER(Q25),Q25&gt;V25),INDEX(Ajustes!$E$9:$E$17,MATCH(L25,Ajustes!$B$9:$B$17,0)),""))))))</f>
        <v/>
      </c>
      <c r="B25" s="22" t="inlineStr">
        <is>
          <t>P-1058</t>
        </is>
      </c>
      <c r="C25" s="23" t="n">
        <v>46297</v>
      </c>
      <c r="D25" s="24" t="n">
        <v>0.6979166666666666</v>
      </c>
      <c r="E25" s="25" t="inlineStr">
        <is>
          <t>Bar La Esquina</t>
        </is>
      </c>
      <c r="F25" s="25" t="inlineStr">
        <is>
          <t>WhatsApp</t>
        </is>
      </c>
      <c r="G25" s="25" t="inlineStr">
        <is>
          <t>Para el lunes: 4 cajas de cerveza en tercio y 1 barril</t>
        </is>
      </c>
      <c r="H25" s="26" t="n">
        <v>158</v>
      </c>
      <c r="I25" s="23" t="n">
        <v>46300</v>
      </c>
      <c r="J25" s="25" t="inlineStr">
        <is>
          <t>Centro</t>
        </is>
      </c>
      <c r="K25" s="25" t="inlineStr">
        <is>
          <t>Marta</t>
        </is>
      </c>
      <c r="L25" s="25" t="inlineStr">
        <is>
          <t>Confirmado</t>
        </is>
      </c>
      <c r="M25" s="23" t="n">
        <v>46297</v>
      </c>
      <c r="N25" s="23" t="n"/>
      <c r="O25" s="27" t="n"/>
      <c r="P25" s="25" t="n"/>
      <c r="Q25" s="28">
        <f>IF(OR(T25=0,L25="Cobrado",L25="Anulado",NOT(ISNUMBER(U25))),"",MAX(0,INT(Ajustes!$C$5)-INT(U25)))</f>
        <v>0</v>
      </c>
      <c r="R25" s="28" t="str">
        <f>IF(OR(T25=0,L25="Anulado",NOT(ISNUMBER(N25)),NOT(ISNUMBER(I25))),"",IF(INT(N25)=INT(I25),"Sí",IF(INT(N25)&gt;INT(I25),"Tarde","Antes")))</f>
        <v/>
      </c>
      <c r="S25" t="str">
        <f>IF(T25=0,"",IF(L25="","falta el estado",IF(NOT(ISNUMBER(MATCH(L25,Ajustes!$B$9:$B$17,0))),"el estado no es de la lista",IF(E25="","falta el cliente",IF(OR(AND(C25&lt;&gt;"",NOT(ISNUMBER(C25))),AND(I25&lt;&gt;"",NOT(ISNUMBER(I25))),AND(M25&lt;&gt;"",NOT(ISNUMBER(M25))),AND(N25&lt;&gt;"",NOT(ISNUMBER(N25)))),"hay una fecha mal escrita",IF(AND(H25&lt;&gt;"",NOT(ISNUMBER(H25))),"el importe no es un número",IF(C25="","falta «Recibido el»",IF(AND(L25&lt;&gt;"Recibido",L25&lt;&gt;"Anulado",I25=""),"falta la entrega acordada",IF(AND(L25&lt;&gt;"Recibido",L25&lt;&gt;"Anulado",M25=""),"falta la fecha del estado",IF(AND(OR(L25="Entregado",L25="Facturado",L25="Cobrado"),N25=""),"falta «Entregado el»",IF(AND(N25&lt;&gt;"",OR(L25="Recibido",L25="Confirmado",L25="Preparado",L25="En reparto")),"tiene «Entregado el»: cambia el estado",IF(OR(INT(C25)&gt;INT(Ajustes!$C$5),AND(M25&lt;&gt;"",INT(M25)&gt;INT(Ajustes!$C$5)),AND(N25&lt;&gt;"",INT(N25)&gt;INT(Ajustes!$C$5))),"hay una fecha posterior a hoy",IF(AND(M25&lt;&gt;"",INT(M25)&lt;INT(C25)),"la fecha del estado es anterior a «Recibido el»",IF(AND(N25&lt;&gt;"",INT(N25)&lt;INT(C25)),"«Entregado el» es anterior a «Recibido el»",""))))))))))))))</f>
        <v/>
      </c>
      <c r="T25">
        <f>IF(COUNTA(B25:P25)&gt;0,1,0)</f>
        <v>1</v>
      </c>
      <c r="U25">
        <f>IF(T25=0,"",IF(AND(L25="Recibido",M25=""),IF(C25="","",C25),IF(M25="","",M25)))</f>
        <v>46297</v>
      </c>
      <c r="V25" t="str">
        <f>IF(OR(T25=0,NOT(ISNUMBER(MATCH(L25,Ajustes!$B$9:$B$17,0)))),"",IF(INDEX(Ajustes!$C$9:$C$17,MATCH(L25,Ajustes!$B$9:$B$17,0))="","",INDEX(Ajustes!$C$9:$C$17,MATCH(L25,Ajustes!$B$9:$B$17,0))))</f>
        <v/>
      </c>
      <c r="W25">
        <f>IF(AND(T25=1,N25="",OR(L25="Recibido",L25="Confirmado",L25="Preparado",L25="En reparto",L25="Incidencia")),1,0)</f>
        <v>1</v>
      </c>
      <c r="X25">
        <f>IF(S25&lt;&gt;"",1,0)</f>
        <v>0</v>
      </c>
      <c r="Y25">
        <f>IF(A25&lt;&gt;"",1,0)</f>
        <v>0</v>
      </c>
      <c r="Z25">
        <f>IF(T25=1,ROW()-5,0)</f>
        <v>20</v>
      </c>
    </row>
    <row r="26">
      <c r="A26" s="21" t="str">
        <f>IF(T26=0,"",IF(S26&lt;&gt;"","Revisa: "&amp;S26,IF(OR(L26="Cobrado",L26="Anulado"),"",IF(AND(N26="",OR(L26="Recibido",L26="Confirmado",L26="Preparado",L26="En reparto",L26="Incidencia"),ISNUMBER(I26),INT(Ajustes!$C$5)&gt;INT(I26)),"Retrasado",IF(OR(L26="Entregado",L26="Facturado"),IF(AND(ISNUMBER(V26),ISNUMBER(N26),INT(Ajustes!$C$5)-INT(N26)&gt;V26),IF(L26="Entregado","Sin facturar","Cobro vencido"),""),IF(AND(ISNUMBER(V26),ISNUMBER(Q26),Q26&gt;V26),INDEX(Ajustes!$E$9:$E$17,MATCH(L26,Ajustes!$B$9:$B$17,0)),""))))))</f>
        <v/>
      </c>
      <c r="B26" s="22" t="inlineStr">
        <is>
          <t>P-1059</t>
        </is>
      </c>
      <c r="C26" s="23" t="n">
        <v>46297</v>
      </c>
      <c r="D26" s="24" t="n">
        <v>0.8125</v>
      </c>
      <c r="E26" s="25" t="inlineStr">
        <is>
          <t>Restaurante El Olivo</t>
        </is>
      </c>
      <c r="F26" s="25" t="inlineStr">
        <is>
          <t>Teléfono</t>
        </is>
      </c>
      <c r="G26" s="25" t="inlineStr">
        <is>
          <t>Llamada: 2 cajas de vino tinto y 3 de agua con gas</t>
        </is>
      </c>
      <c r="H26" s="26" t="n"/>
      <c r="I26" s="23" t="n"/>
      <c r="J26" s="25" t="n"/>
      <c r="K26" s="25" t="inlineStr">
        <is>
          <t>Javi</t>
        </is>
      </c>
      <c r="L26" s="25" t="inlineStr">
        <is>
          <t>Recibido</t>
        </is>
      </c>
      <c r="M26" s="23" t="n"/>
      <c r="N26" s="23" t="n"/>
      <c r="O26" s="27" t="n"/>
      <c r="P26" s="25" t="inlineStr">
        <is>
          <t>Falta acordar el día de entrega.</t>
        </is>
      </c>
      <c r="Q26" s="28">
        <f>IF(OR(T26=0,L26="Cobrado",L26="Anulado",NOT(ISNUMBER(U26))),"",MAX(0,INT(Ajustes!$C$5)-INT(U26)))</f>
        <v>0</v>
      </c>
      <c r="R26" s="28" t="str">
        <f>IF(OR(T26=0,L26="Anulado",NOT(ISNUMBER(N26)),NOT(ISNUMBER(I26))),"",IF(INT(N26)=INT(I26),"Sí",IF(INT(N26)&gt;INT(I26),"Tarde","Antes")))</f>
        <v/>
      </c>
      <c r="S26" t="str">
        <f>IF(T26=0,"",IF(L26="","falta el estado",IF(NOT(ISNUMBER(MATCH(L26,Ajustes!$B$9:$B$17,0))),"el estado no es de la lista",IF(E26="","falta el cliente",IF(OR(AND(C26&lt;&gt;"",NOT(ISNUMBER(C26))),AND(I26&lt;&gt;"",NOT(ISNUMBER(I26))),AND(M26&lt;&gt;"",NOT(ISNUMBER(M26))),AND(N26&lt;&gt;"",NOT(ISNUMBER(N26)))),"hay una fecha mal escrita",IF(AND(H26&lt;&gt;"",NOT(ISNUMBER(H26))),"el importe no es un número",IF(C26="","falta «Recibido el»",IF(AND(L26&lt;&gt;"Recibido",L26&lt;&gt;"Anulado",I26=""),"falta la entrega acordada",IF(AND(L26&lt;&gt;"Recibido",L26&lt;&gt;"Anulado",M26=""),"falta la fecha del estado",IF(AND(OR(L26="Entregado",L26="Facturado",L26="Cobrado"),N26=""),"falta «Entregado el»",IF(AND(N26&lt;&gt;"",OR(L26="Recibido",L26="Confirmado",L26="Preparado",L26="En reparto")),"tiene «Entregado el»: cambia el estado",IF(OR(INT(C26)&gt;INT(Ajustes!$C$5),AND(M26&lt;&gt;"",INT(M26)&gt;INT(Ajustes!$C$5)),AND(N26&lt;&gt;"",INT(N26)&gt;INT(Ajustes!$C$5))),"hay una fecha posterior a hoy",IF(AND(M26&lt;&gt;"",INT(M26)&lt;INT(C26)),"la fecha del estado es anterior a «Recibido el»",IF(AND(N26&lt;&gt;"",INT(N26)&lt;INT(C26)),"«Entregado el» es anterior a «Recibido el»",""))))))))))))))</f>
        <v/>
      </c>
      <c r="T26">
        <f>IF(COUNTA(B26:P26)&gt;0,1,0)</f>
        <v>1</v>
      </c>
      <c r="U26">
        <f>IF(T26=0,"",IF(AND(L26="Recibido",M26=""),IF(C26="","",C26),IF(M26="","",M26)))</f>
        <v>46297</v>
      </c>
      <c r="V26">
        <f>IF(OR(T26=0,NOT(ISNUMBER(MATCH(L26,Ajustes!$B$9:$B$17,0)))),"",IF(INDEX(Ajustes!$C$9:$C$17,MATCH(L26,Ajustes!$B$9:$B$17,0))="","",INDEX(Ajustes!$C$9:$C$17,MATCH(L26,Ajustes!$B$9:$B$17,0))))</f>
        <v>1</v>
      </c>
      <c r="W26">
        <f>IF(AND(T26=1,N26="",OR(L26="Recibido",L26="Confirmado",L26="Preparado",L26="En reparto",L26="Incidencia")),1,0)</f>
        <v>1</v>
      </c>
      <c r="X26">
        <f>IF(S26&lt;&gt;"",1,0)</f>
        <v>0</v>
      </c>
      <c r="Y26">
        <f>IF(A26&lt;&gt;"",1,0)</f>
        <v>0</v>
      </c>
      <c r="Z26">
        <f>IF(T26=1,ROW()-5,0)</f>
        <v>21</v>
      </c>
    </row>
    <row r="27">
      <c r="A27" s="21" t="str">
        <f>IF(T27=0,"",IF(S27&lt;&gt;"","Revisa: "&amp;S27,IF(OR(L27="Cobrado",L27="Anulado"),"",IF(AND(N27="",OR(L27="Recibido",L27="Confirmado",L27="Preparado",L27="En reparto",L27="Incidencia"),ISNUMBER(I27),INT(Ajustes!$C$5)&gt;INT(I27)),"Retrasado",IF(OR(L27="Entregado",L27="Facturado"),IF(AND(ISNUMBER(V27),ISNUMBER(N27),INT(Ajustes!$C$5)-INT(N27)&gt;V27),IF(L27="Entregado","Sin facturar","Cobro vencido"),""),IF(AND(ISNUMBER(V27),ISNUMBER(Q27),Q27&gt;V27),INDEX(Ajustes!$E$9:$E$17,MATCH(L27,Ajustes!$B$9:$B$17,0)),""))))))</f>
        <v/>
      </c>
      <c r="B27" s="22" t="n"/>
      <c r="C27" s="23" t="n"/>
      <c r="D27" s="24" t="n"/>
      <c r="E27" s="25" t="n"/>
      <c r="F27" s="25" t="n"/>
      <c r="G27" s="25" t="n"/>
      <c r="H27" s="26" t="n"/>
      <c r="I27" s="23" t="n"/>
      <c r="J27" s="25" t="n"/>
      <c r="K27" s="25" t="n"/>
      <c r="L27" s="25" t="n"/>
      <c r="M27" s="23" t="n"/>
      <c r="N27" s="23" t="n"/>
      <c r="O27" s="27" t="n"/>
      <c r="P27" s="25" t="n"/>
      <c r="Q27" s="28" t="str">
        <f>IF(OR(T27=0,L27="Cobrado",L27="Anulado",NOT(ISNUMBER(U27))),"",MAX(0,INT(Ajustes!$C$5)-INT(U27)))</f>
        <v/>
      </c>
      <c r="R27" s="28" t="str">
        <f>IF(OR(T27=0,L27="Anulado",NOT(ISNUMBER(N27)),NOT(ISNUMBER(I27))),"",IF(INT(N27)=INT(I27),"Sí",IF(INT(N27)&gt;INT(I27),"Tarde","Antes")))</f>
        <v/>
      </c>
      <c r="S27" t="str">
        <f>IF(T27=0,"",IF(L27="","falta el estado",IF(NOT(ISNUMBER(MATCH(L27,Ajustes!$B$9:$B$17,0))),"el estado no es de la lista",IF(E27="","falta el cliente",IF(OR(AND(C27&lt;&gt;"",NOT(ISNUMBER(C27))),AND(I27&lt;&gt;"",NOT(ISNUMBER(I27))),AND(M27&lt;&gt;"",NOT(ISNUMBER(M27))),AND(N27&lt;&gt;"",NOT(ISNUMBER(N27)))),"hay una fecha mal escrita",IF(AND(H27&lt;&gt;"",NOT(ISNUMBER(H27))),"el importe no es un número",IF(C27="","falta «Recibido el»",IF(AND(L27&lt;&gt;"Recibido",L27&lt;&gt;"Anulado",I27=""),"falta la entrega acordada",IF(AND(L27&lt;&gt;"Recibido",L27&lt;&gt;"Anulado",M27=""),"falta la fecha del estado",IF(AND(OR(L27="Entregado",L27="Facturado",L27="Cobrado"),N27=""),"falta «Entregado el»",IF(AND(N27&lt;&gt;"",OR(L27="Recibido",L27="Confirmado",L27="Preparado",L27="En reparto")),"tiene «Entregado el»: cambia el estado",IF(OR(INT(C27)&gt;INT(Ajustes!$C$5),AND(M27&lt;&gt;"",INT(M27)&gt;INT(Ajustes!$C$5)),AND(N27&lt;&gt;"",INT(N27)&gt;INT(Ajustes!$C$5))),"hay una fecha posterior a hoy",IF(AND(M27&lt;&gt;"",INT(M27)&lt;INT(C27)),"la fecha del estado es anterior a «Recibido el»",IF(AND(N27&lt;&gt;"",INT(N27)&lt;INT(C27)),"«Entregado el» es anterior a «Recibido el»",""))))))))))))))</f>
        <v/>
      </c>
      <c r="T27">
        <f>IF(COUNTA(B27:P27)&gt;0,1,0)</f>
        <v>0</v>
      </c>
      <c r="U27" t="str">
        <f>IF(T27=0,"",IF(AND(L27="Recibido",M27=""),IF(C27="","",C27),IF(M27="","",M27)))</f>
        <v/>
      </c>
      <c r="V27" t="str">
        <f>IF(OR(T27=0,NOT(ISNUMBER(MATCH(L27,Ajustes!$B$9:$B$17,0)))),"",IF(INDEX(Ajustes!$C$9:$C$17,MATCH(L27,Ajustes!$B$9:$B$17,0))="","",INDEX(Ajustes!$C$9:$C$17,MATCH(L27,Ajustes!$B$9:$B$17,0))))</f>
        <v/>
      </c>
      <c r="W27">
        <f>IF(AND(T27=1,N27="",OR(L27="Recibido",L27="Confirmado",L27="Preparado",L27="En reparto",L27="Incidencia")),1,0)</f>
        <v>0</v>
      </c>
      <c r="X27">
        <f>IF(S27&lt;&gt;"",1,0)</f>
        <v>0</v>
      </c>
      <c r="Y27">
        <f>IF(A27&lt;&gt;"",1,0)</f>
        <v>0</v>
      </c>
      <c r="Z27">
        <f>IF(T27=1,ROW()-5,0)</f>
        <v>0</v>
      </c>
    </row>
    <row r="28">
      <c r="A28" s="21" t="str">
        <f>IF(T28=0,"",IF(S28&lt;&gt;"","Revisa: "&amp;S28,IF(OR(L28="Cobrado",L28="Anulado"),"",IF(AND(N28="",OR(L28="Recibido",L28="Confirmado",L28="Preparado",L28="En reparto",L28="Incidencia"),ISNUMBER(I28),INT(Ajustes!$C$5)&gt;INT(I28)),"Retrasado",IF(OR(L28="Entregado",L28="Facturado"),IF(AND(ISNUMBER(V28),ISNUMBER(N28),INT(Ajustes!$C$5)-INT(N28)&gt;V28),IF(L28="Entregado","Sin facturar","Cobro vencido"),""),IF(AND(ISNUMBER(V28),ISNUMBER(Q28),Q28&gt;V28),INDEX(Ajustes!$E$9:$E$17,MATCH(L28,Ajustes!$B$9:$B$17,0)),""))))))</f>
        <v/>
      </c>
      <c r="B28" s="22" t="n"/>
      <c r="C28" s="23" t="n"/>
      <c r="D28" s="24" t="n"/>
      <c r="E28" s="25" t="n"/>
      <c r="F28" s="25" t="n"/>
      <c r="G28" s="25" t="n"/>
      <c r="H28" s="26" t="n"/>
      <c r="I28" s="23" t="n"/>
      <c r="J28" s="25" t="n"/>
      <c r="K28" s="25" t="n"/>
      <c r="L28" s="25" t="n"/>
      <c r="M28" s="23" t="n"/>
      <c r="N28" s="23" t="n"/>
      <c r="O28" s="27" t="n"/>
      <c r="P28" s="25" t="n"/>
      <c r="Q28" s="28" t="str">
        <f>IF(OR(T28=0,L28="Cobrado",L28="Anulado",NOT(ISNUMBER(U28))),"",MAX(0,INT(Ajustes!$C$5)-INT(U28)))</f>
        <v/>
      </c>
      <c r="R28" s="28" t="str">
        <f>IF(OR(T28=0,L28="Anulado",NOT(ISNUMBER(N28)),NOT(ISNUMBER(I28))),"",IF(INT(N28)=INT(I28),"Sí",IF(INT(N28)&gt;INT(I28),"Tarde","Antes")))</f>
        <v/>
      </c>
      <c r="S28" t="str">
        <f>IF(T28=0,"",IF(L28="","falta el estado",IF(NOT(ISNUMBER(MATCH(L28,Ajustes!$B$9:$B$17,0))),"el estado no es de la lista",IF(E28="","falta el cliente",IF(OR(AND(C28&lt;&gt;"",NOT(ISNUMBER(C28))),AND(I28&lt;&gt;"",NOT(ISNUMBER(I28))),AND(M28&lt;&gt;"",NOT(ISNUMBER(M28))),AND(N28&lt;&gt;"",NOT(ISNUMBER(N28)))),"hay una fecha mal escrita",IF(AND(H28&lt;&gt;"",NOT(ISNUMBER(H28))),"el importe no es un número",IF(C28="","falta «Recibido el»",IF(AND(L28&lt;&gt;"Recibido",L28&lt;&gt;"Anulado",I28=""),"falta la entrega acordada",IF(AND(L28&lt;&gt;"Recibido",L28&lt;&gt;"Anulado",M28=""),"falta la fecha del estado",IF(AND(OR(L28="Entregado",L28="Facturado",L28="Cobrado"),N28=""),"falta «Entregado el»",IF(AND(N28&lt;&gt;"",OR(L28="Recibido",L28="Confirmado",L28="Preparado",L28="En reparto")),"tiene «Entregado el»: cambia el estado",IF(OR(INT(C28)&gt;INT(Ajustes!$C$5),AND(M28&lt;&gt;"",INT(M28)&gt;INT(Ajustes!$C$5)),AND(N28&lt;&gt;"",INT(N28)&gt;INT(Ajustes!$C$5))),"hay una fecha posterior a hoy",IF(AND(M28&lt;&gt;"",INT(M28)&lt;INT(C28)),"la fecha del estado es anterior a «Recibido el»",IF(AND(N28&lt;&gt;"",INT(N28)&lt;INT(C28)),"«Entregado el» es anterior a «Recibido el»",""))))))))))))))</f>
        <v/>
      </c>
      <c r="T28">
        <f>IF(COUNTA(B28:P28)&gt;0,1,0)</f>
        <v>0</v>
      </c>
      <c r="U28" t="str">
        <f>IF(T28=0,"",IF(AND(L28="Recibido",M28=""),IF(C28="","",C28),IF(M28="","",M28)))</f>
        <v/>
      </c>
      <c r="V28" t="str">
        <f>IF(OR(T28=0,NOT(ISNUMBER(MATCH(L28,Ajustes!$B$9:$B$17,0)))),"",IF(INDEX(Ajustes!$C$9:$C$17,MATCH(L28,Ajustes!$B$9:$B$17,0))="","",INDEX(Ajustes!$C$9:$C$17,MATCH(L28,Ajustes!$B$9:$B$17,0))))</f>
        <v/>
      </c>
      <c r="W28">
        <f>IF(AND(T28=1,N28="",OR(L28="Recibido",L28="Confirmado",L28="Preparado",L28="En reparto",L28="Incidencia")),1,0)</f>
        <v>0</v>
      </c>
      <c r="X28">
        <f>IF(S28&lt;&gt;"",1,0)</f>
        <v>0</v>
      </c>
      <c r="Y28">
        <f>IF(A28&lt;&gt;"",1,0)</f>
        <v>0</v>
      </c>
      <c r="Z28">
        <f>IF(T28=1,ROW()-5,0)</f>
        <v>0</v>
      </c>
    </row>
    <row r="29">
      <c r="A29" s="21" t="str">
        <f>IF(T29=0,"",IF(S29&lt;&gt;"","Revisa: "&amp;S29,IF(OR(L29="Cobrado",L29="Anulado"),"",IF(AND(N29="",OR(L29="Recibido",L29="Confirmado",L29="Preparado",L29="En reparto",L29="Incidencia"),ISNUMBER(I29),INT(Ajustes!$C$5)&gt;INT(I29)),"Retrasado",IF(OR(L29="Entregado",L29="Facturado"),IF(AND(ISNUMBER(V29),ISNUMBER(N29),INT(Ajustes!$C$5)-INT(N29)&gt;V29),IF(L29="Entregado","Sin facturar","Cobro vencido"),""),IF(AND(ISNUMBER(V29),ISNUMBER(Q29),Q29&gt;V29),INDEX(Ajustes!$E$9:$E$17,MATCH(L29,Ajustes!$B$9:$B$17,0)),""))))))</f>
        <v/>
      </c>
      <c r="B29" s="22" t="n"/>
      <c r="C29" s="23" t="n"/>
      <c r="D29" s="24" t="n"/>
      <c r="E29" s="25" t="n"/>
      <c r="F29" s="25" t="n"/>
      <c r="G29" s="25" t="n"/>
      <c r="H29" s="26" t="n"/>
      <c r="I29" s="23" t="n"/>
      <c r="J29" s="25" t="n"/>
      <c r="K29" s="25" t="n"/>
      <c r="L29" s="25" t="n"/>
      <c r="M29" s="23" t="n"/>
      <c r="N29" s="23" t="n"/>
      <c r="O29" s="27" t="n"/>
      <c r="P29" s="25" t="n"/>
      <c r="Q29" s="28" t="str">
        <f>IF(OR(T29=0,L29="Cobrado",L29="Anulado",NOT(ISNUMBER(U29))),"",MAX(0,INT(Ajustes!$C$5)-INT(U29)))</f>
        <v/>
      </c>
      <c r="R29" s="28" t="str">
        <f>IF(OR(T29=0,L29="Anulado",NOT(ISNUMBER(N29)),NOT(ISNUMBER(I29))),"",IF(INT(N29)=INT(I29),"Sí",IF(INT(N29)&gt;INT(I29),"Tarde","Antes")))</f>
        <v/>
      </c>
      <c r="S29" t="str">
        <f>IF(T29=0,"",IF(L29="","falta el estado",IF(NOT(ISNUMBER(MATCH(L29,Ajustes!$B$9:$B$17,0))),"el estado no es de la lista",IF(E29="","falta el cliente",IF(OR(AND(C29&lt;&gt;"",NOT(ISNUMBER(C29))),AND(I29&lt;&gt;"",NOT(ISNUMBER(I29))),AND(M29&lt;&gt;"",NOT(ISNUMBER(M29))),AND(N29&lt;&gt;"",NOT(ISNUMBER(N29)))),"hay una fecha mal escrita",IF(AND(H29&lt;&gt;"",NOT(ISNUMBER(H29))),"el importe no es un número",IF(C29="","falta «Recibido el»",IF(AND(L29&lt;&gt;"Recibido",L29&lt;&gt;"Anulado",I29=""),"falta la entrega acordada",IF(AND(L29&lt;&gt;"Recibido",L29&lt;&gt;"Anulado",M29=""),"falta la fecha del estado",IF(AND(OR(L29="Entregado",L29="Facturado",L29="Cobrado"),N29=""),"falta «Entregado el»",IF(AND(N29&lt;&gt;"",OR(L29="Recibido",L29="Confirmado",L29="Preparado",L29="En reparto")),"tiene «Entregado el»: cambia el estado",IF(OR(INT(C29)&gt;INT(Ajustes!$C$5),AND(M29&lt;&gt;"",INT(M29)&gt;INT(Ajustes!$C$5)),AND(N29&lt;&gt;"",INT(N29)&gt;INT(Ajustes!$C$5))),"hay una fecha posterior a hoy",IF(AND(M29&lt;&gt;"",INT(M29)&lt;INT(C29)),"la fecha del estado es anterior a «Recibido el»",IF(AND(N29&lt;&gt;"",INT(N29)&lt;INT(C29)),"«Entregado el» es anterior a «Recibido el»",""))))))))))))))</f>
        <v/>
      </c>
      <c r="T29">
        <f>IF(COUNTA(B29:P29)&gt;0,1,0)</f>
        <v>0</v>
      </c>
      <c r="U29" t="str">
        <f>IF(T29=0,"",IF(AND(L29="Recibido",M29=""),IF(C29="","",C29),IF(M29="","",M29)))</f>
        <v/>
      </c>
      <c r="V29" t="str">
        <f>IF(OR(T29=0,NOT(ISNUMBER(MATCH(L29,Ajustes!$B$9:$B$17,0)))),"",IF(INDEX(Ajustes!$C$9:$C$17,MATCH(L29,Ajustes!$B$9:$B$17,0))="","",INDEX(Ajustes!$C$9:$C$17,MATCH(L29,Ajustes!$B$9:$B$17,0))))</f>
        <v/>
      </c>
      <c r="W29">
        <f>IF(AND(T29=1,N29="",OR(L29="Recibido",L29="Confirmado",L29="Preparado",L29="En reparto",L29="Incidencia")),1,0)</f>
        <v>0</v>
      </c>
      <c r="X29">
        <f>IF(S29&lt;&gt;"",1,0)</f>
        <v>0</v>
      </c>
      <c r="Y29">
        <f>IF(A29&lt;&gt;"",1,0)</f>
        <v>0</v>
      </c>
      <c r="Z29">
        <f>IF(T29=1,ROW()-5,0)</f>
        <v>0</v>
      </c>
    </row>
    <row r="30">
      <c r="A30" s="21" t="str">
        <f>IF(T30=0,"",IF(S30&lt;&gt;"","Revisa: "&amp;S30,IF(OR(L30="Cobrado",L30="Anulado"),"",IF(AND(N30="",OR(L30="Recibido",L30="Confirmado",L30="Preparado",L30="En reparto",L30="Incidencia"),ISNUMBER(I30),INT(Ajustes!$C$5)&gt;INT(I30)),"Retrasado",IF(OR(L30="Entregado",L30="Facturado"),IF(AND(ISNUMBER(V30),ISNUMBER(N30),INT(Ajustes!$C$5)-INT(N30)&gt;V30),IF(L30="Entregado","Sin facturar","Cobro vencido"),""),IF(AND(ISNUMBER(V30),ISNUMBER(Q30),Q30&gt;V30),INDEX(Ajustes!$E$9:$E$17,MATCH(L30,Ajustes!$B$9:$B$17,0)),""))))))</f>
        <v/>
      </c>
      <c r="B30" s="22" t="n"/>
      <c r="C30" s="23" t="n"/>
      <c r="D30" s="24" t="n"/>
      <c r="E30" s="25" t="n"/>
      <c r="F30" s="25" t="n"/>
      <c r="G30" s="25" t="n"/>
      <c r="H30" s="26" t="n"/>
      <c r="I30" s="23" t="n"/>
      <c r="J30" s="25" t="n"/>
      <c r="K30" s="25" t="n"/>
      <c r="L30" s="25" t="n"/>
      <c r="M30" s="23" t="n"/>
      <c r="N30" s="23" t="n"/>
      <c r="O30" s="27" t="n"/>
      <c r="P30" s="25" t="n"/>
      <c r="Q30" s="28" t="str">
        <f>IF(OR(T30=0,L30="Cobrado",L30="Anulado",NOT(ISNUMBER(U30))),"",MAX(0,INT(Ajustes!$C$5)-INT(U30)))</f>
        <v/>
      </c>
      <c r="R30" s="28" t="str">
        <f>IF(OR(T30=0,L30="Anulado",NOT(ISNUMBER(N30)),NOT(ISNUMBER(I30))),"",IF(INT(N30)=INT(I30),"Sí",IF(INT(N30)&gt;INT(I30),"Tarde","Antes")))</f>
        <v/>
      </c>
      <c r="S30" t="str">
        <f>IF(T30=0,"",IF(L30="","falta el estado",IF(NOT(ISNUMBER(MATCH(L30,Ajustes!$B$9:$B$17,0))),"el estado no es de la lista",IF(E30="","falta el cliente",IF(OR(AND(C30&lt;&gt;"",NOT(ISNUMBER(C30))),AND(I30&lt;&gt;"",NOT(ISNUMBER(I30))),AND(M30&lt;&gt;"",NOT(ISNUMBER(M30))),AND(N30&lt;&gt;"",NOT(ISNUMBER(N30)))),"hay una fecha mal escrita",IF(AND(H30&lt;&gt;"",NOT(ISNUMBER(H30))),"el importe no es un número",IF(C30="","falta «Recibido el»",IF(AND(L30&lt;&gt;"Recibido",L30&lt;&gt;"Anulado",I30=""),"falta la entrega acordada",IF(AND(L30&lt;&gt;"Recibido",L30&lt;&gt;"Anulado",M30=""),"falta la fecha del estado",IF(AND(OR(L30="Entregado",L30="Facturado",L30="Cobrado"),N30=""),"falta «Entregado el»",IF(AND(N30&lt;&gt;"",OR(L30="Recibido",L30="Confirmado",L30="Preparado",L30="En reparto")),"tiene «Entregado el»: cambia el estado",IF(OR(INT(C30)&gt;INT(Ajustes!$C$5),AND(M30&lt;&gt;"",INT(M30)&gt;INT(Ajustes!$C$5)),AND(N30&lt;&gt;"",INT(N30)&gt;INT(Ajustes!$C$5))),"hay una fecha posterior a hoy",IF(AND(M30&lt;&gt;"",INT(M30)&lt;INT(C30)),"la fecha del estado es anterior a «Recibido el»",IF(AND(N30&lt;&gt;"",INT(N30)&lt;INT(C30)),"«Entregado el» es anterior a «Recibido el»",""))))))))))))))</f>
        <v/>
      </c>
      <c r="T30">
        <f>IF(COUNTA(B30:P30)&gt;0,1,0)</f>
        <v>0</v>
      </c>
      <c r="U30" t="str">
        <f>IF(T30=0,"",IF(AND(L30="Recibido",M30=""),IF(C30="","",C30),IF(M30="","",M30)))</f>
        <v/>
      </c>
      <c r="V30" t="str">
        <f>IF(OR(T30=0,NOT(ISNUMBER(MATCH(L30,Ajustes!$B$9:$B$17,0)))),"",IF(INDEX(Ajustes!$C$9:$C$17,MATCH(L30,Ajustes!$B$9:$B$17,0))="","",INDEX(Ajustes!$C$9:$C$17,MATCH(L30,Ajustes!$B$9:$B$17,0))))</f>
        <v/>
      </c>
      <c r="W30">
        <f>IF(AND(T30=1,N30="",OR(L30="Recibido",L30="Confirmado",L30="Preparado",L30="En reparto",L30="Incidencia")),1,0)</f>
        <v>0</v>
      </c>
      <c r="X30">
        <f>IF(S30&lt;&gt;"",1,0)</f>
        <v>0</v>
      </c>
      <c r="Y30">
        <f>IF(A30&lt;&gt;"",1,0)</f>
        <v>0</v>
      </c>
      <c r="Z30">
        <f>IF(T30=1,ROW()-5,0)</f>
        <v>0</v>
      </c>
    </row>
    <row r="31">
      <c r="A31" s="21" t="str">
        <f>IF(T31=0,"",IF(S31&lt;&gt;"","Revisa: "&amp;S31,IF(OR(L31="Cobrado",L31="Anulado"),"",IF(AND(N31="",OR(L31="Recibido",L31="Confirmado",L31="Preparado",L31="En reparto",L31="Incidencia"),ISNUMBER(I31),INT(Ajustes!$C$5)&gt;INT(I31)),"Retrasado",IF(OR(L31="Entregado",L31="Facturado"),IF(AND(ISNUMBER(V31),ISNUMBER(N31),INT(Ajustes!$C$5)-INT(N31)&gt;V31),IF(L31="Entregado","Sin facturar","Cobro vencido"),""),IF(AND(ISNUMBER(V31),ISNUMBER(Q31),Q31&gt;V31),INDEX(Ajustes!$E$9:$E$17,MATCH(L31,Ajustes!$B$9:$B$17,0)),""))))))</f>
        <v/>
      </c>
      <c r="B31" s="22" t="n"/>
      <c r="C31" s="23" t="n"/>
      <c r="D31" s="24" t="n"/>
      <c r="E31" s="25" t="n"/>
      <c r="F31" s="25" t="n"/>
      <c r="G31" s="25" t="n"/>
      <c r="H31" s="26" t="n"/>
      <c r="I31" s="23" t="n"/>
      <c r="J31" s="25" t="n"/>
      <c r="K31" s="25" t="n"/>
      <c r="L31" s="25" t="n"/>
      <c r="M31" s="23" t="n"/>
      <c r="N31" s="23" t="n"/>
      <c r="O31" s="27" t="n"/>
      <c r="P31" s="25" t="n"/>
      <c r="Q31" s="28" t="str">
        <f>IF(OR(T31=0,L31="Cobrado",L31="Anulado",NOT(ISNUMBER(U31))),"",MAX(0,INT(Ajustes!$C$5)-INT(U31)))</f>
        <v/>
      </c>
      <c r="R31" s="28" t="str">
        <f>IF(OR(T31=0,L31="Anulado",NOT(ISNUMBER(N31)),NOT(ISNUMBER(I31))),"",IF(INT(N31)=INT(I31),"Sí",IF(INT(N31)&gt;INT(I31),"Tarde","Antes")))</f>
        <v/>
      </c>
      <c r="S31" t="str">
        <f>IF(T31=0,"",IF(L31="","falta el estado",IF(NOT(ISNUMBER(MATCH(L31,Ajustes!$B$9:$B$17,0))),"el estado no es de la lista",IF(E31="","falta el cliente",IF(OR(AND(C31&lt;&gt;"",NOT(ISNUMBER(C31))),AND(I31&lt;&gt;"",NOT(ISNUMBER(I31))),AND(M31&lt;&gt;"",NOT(ISNUMBER(M31))),AND(N31&lt;&gt;"",NOT(ISNUMBER(N31)))),"hay una fecha mal escrita",IF(AND(H31&lt;&gt;"",NOT(ISNUMBER(H31))),"el importe no es un número",IF(C31="","falta «Recibido el»",IF(AND(L31&lt;&gt;"Recibido",L31&lt;&gt;"Anulado",I31=""),"falta la entrega acordada",IF(AND(L31&lt;&gt;"Recibido",L31&lt;&gt;"Anulado",M31=""),"falta la fecha del estado",IF(AND(OR(L31="Entregado",L31="Facturado",L31="Cobrado"),N31=""),"falta «Entregado el»",IF(AND(N31&lt;&gt;"",OR(L31="Recibido",L31="Confirmado",L31="Preparado",L31="En reparto")),"tiene «Entregado el»: cambia el estado",IF(OR(INT(C31)&gt;INT(Ajustes!$C$5),AND(M31&lt;&gt;"",INT(M31)&gt;INT(Ajustes!$C$5)),AND(N31&lt;&gt;"",INT(N31)&gt;INT(Ajustes!$C$5))),"hay una fecha posterior a hoy",IF(AND(M31&lt;&gt;"",INT(M31)&lt;INT(C31)),"la fecha del estado es anterior a «Recibido el»",IF(AND(N31&lt;&gt;"",INT(N31)&lt;INT(C31)),"«Entregado el» es anterior a «Recibido el»",""))))))))))))))</f>
        <v/>
      </c>
      <c r="T31">
        <f>IF(COUNTA(B31:P31)&gt;0,1,0)</f>
        <v>0</v>
      </c>
      <c r="U31" t="str">
        <f>IF(T31=0,"",IF(AND(L31="Recibido",M31=""),IF(C31="","",C31),IF(M31="","",M31)))</f>
        <v/>
      </c>
      <c r="V31" t="str">
        <f>IF(OR(T31=0,NOT(ISNUMBER(MATCH(L31,Ajustes!$B$9:$B$17,0)))),"",IF(INDEX(Ajustes!$C$9:$C$17,MATCH(L31,Ajustes!$B$9:$B$17,0))="","",INDEX(Ajustes!$C$9:$C$17,MATCH(L31,Ajustes!$B$9:$B$17,0))))</f>
        <v/>
      </c>
      <c r="W31">
        <f>IF(AND(T31=1,N31="",OR(L31="Recibido",L31="Confirmado",L31="Preparado",L31="En reparto",L31="Incidencia")),1,0)</f>
        <v>0</v>
      </c>
      <c r="X31">
        <f>IF(S31&lt;&gt;"",1,0)</f>
        <v>0</v>
      </c>
      <c r="Y31">
        <f>IF(A31&lt;&gt;"",1,0)</f>
        <v>0</v>
      </c>
      <c r="Z31">
        <f>IF(T31=1,ROW()-5,0)</f>
        <v>0</v>
      </c>
    </row>
    <row r="32">
      <c r="A32" s="21" t="str">
        <f>IF(T32=0,"",IF(S32&lt;&gt;"","Revisa: "&amp;S32,IF(OR(L32="Cobrado",L32="Anulado"),"",IF(AND(N32="",OR(L32="Recibido",L32="Confirmado",L32="Preparado",L32="En reparto",L32="Incidencia"),ISNUMBER(I32),INT(Ajustes!$C$5)&gt;INT(I32)),"Retrasado",IF(OR(L32="Entregado",L32="Facturado"),IF(AND(ISNUMBER(V32),ISNUMBER(N32),INT(Ajustes!$C$5)-INT(N32)&gt;V32),IF(L32="Entregado","Sin facturar","Cobro vencido"),""),IF(AND(ISNUMBER(V32),ISNUMBER(Q32),Q32&gt;V32),INDEX(Ajustes!$E$9:$E$17,MATCH(L32,Ajustes!$B$9:$B$17,0)),""))))))</f>
        <v/>
      </c>
      <c r="B32" s="22" t="n"/>
      <c r="C32" s="23" t="n"/>
      <c r="D32" s="24" t="n"/>
      <c r="E32" s="25" t="n"/>
      <c r="F32" s="25" t="n"/>
      <c r="G32" s="25" t="n"/>
      <c r="H32" s="26" t="n"/>
      <c r="I32" s="23" t="n"/>
      <c r="J32" s="25" t="n"/>
      <c r="K32" s="25" t="n"/>
      <c r="L32" s="25" t="n"/>
      <c r="M32" s="23" t="n"/>
      <c r="N32" s="23" t="n"/>
      <c r="O32" s="27" t="n"/>
      <c r="P32" s="25" t="n"/>
      <c r="Q32" s="28" t="str">
        <f>IF(OR(T32=0,L32="Cobrado",L32="Anulado",NOT(ISNUMBER(U32))),"",MAX(0,INT(Ajustes!$C$5)-INT(U32)))</f>
        <v/>
      </c>
      <c r="R32" s="28" t="str">
        <f>IF(OR(T32=0,L32="Anulado",NOT(ISNUMBER(N32)),NOT(ISNUMBER(I32))),"",IF(INT(N32)=INT(I32),"Sí",IF(INT(N32)&gt;INT(I32),"Tarde","Antes")))</f>
        <v/>
      </c>
      <c r="S32" t="str">
        <f>IF(T32=0,"",IF(L32="","falta el estado",IF(NOT(ISNUMBER(MATCH(L32,Ajustes!$B$9:$B$17,0))),"el estado no es de la lista",IF(E32="","falta el cliente",IF(OR(AND(C32&lt;&gt;"",NOT(ISNUMBER(C32))),AND(I32&lt;&gt;"",NOT(ISNUMBER(I32))),AND(M32&lt;&gt;"",NOT(ISNUMBER(M32))),AND(N32&lt;&gt;"",NOT(ISNUMBER(N32)))),"hay una fecha mal escrita",IF(AND(H32&lt;&gt;"",NOT(ISNUMBER(H32))),"el importe no es un número",IF(C32="","falta «Recibido el»",IF(AND(L32&lt;&gt;"Recibido",L32&lt;&gt;"Anulado",I32=""),"falta la entrega acordada",IF(AND(L32&lt;&gt;"Recibido",L32&lt;&gt;"Anulado",M32=""),"falta la fecha del estado",IF(AND(OR(L32="Entregado",L32="Facturado",L32="Cobrado"),N32=""),"falta «Entregado el»",IF(AND(N32&lt;&gt;"",OR(L32="Recibido",L32="Confirmado",L32="Preparado",L32="En reparto")),"tiene «Entregado el»: cambia el estado",IF(OR(INT(C32)&gt;INT(Ajustes!$C$5),AND(M32&lt;&gt;"",INT(M32)&gt;INT(Ajustes!$C$5)),AND(N32&lt;&gt;"",INT(N32)&gt;INT(Ajustes!$C$5))),"hay una fecha posterior a hoy",IF(AND(M32&lt;&gt;"",INT(M32)&lt;INT(C32)),"la fecha del estado es anterior a «Recibido el»",IF(AND(N32&lt;&gt;"",INT(N32)&lt;INT(C32)),"«Entregado el» es anterior a «Recibido el»",""))))))))))))))</f>
        <v/>
      </c>
      <c r="T32">
        <f>IF(COUNTA(B32:P32)&gt;0,1,0)</f>
        <v>0</v>
      </c>
      <c r="U32" t="str">
        <f>IF(T32=0,"",IF(AND(L32="Recibido",M32=""),IF(C32="","",C32),IF(M32="","",M32)))</f>
        <v/>
      </c>
      <c r="V32" t="str">
        <f>IF(OR(T32=0,NOT(ISNUMBER(MATCH(L32,Ajustes!$B$9:$B$17,0)))),"",IF(INDEX(Ajustes!$C$9:$C$17,MATCH(L32,Ajustes!$B$9:$B$17,0))="","",INDEX(Ajustes!$C$9:$C$17,MATCH(L32,Ajustes!$B$9:$B$17,0))))</f>
        <v/>
      </c>
      <c r="W32">
        <f>IF(AND(T32=1,N32="",OR(L32="Recibido",L32="Confirmado",L32="Preparado",L32="En reparto",L32="Incidencia")),1,0)</f>
        <v>0</v>
      </c>
      <c r="X32">
        <f>IF(S32&lt;&gt;"",1,0)</f>
        <v>0</v>
      </c>
      <c r="Y32">
        <f>IF(A32&lt;&gt;"",1,0)</f>
        <v>0</v>
      </c>
      <c r="Z32">
        <f>IF(T32=1,ROW()-5,0)</f>
        <v>0</v>
      </c>
    </row>
    <row r="33">
      <c r="A33" s="21" t="str">
        <f>IF(T33=0,"",IF(S33&lt;&gt;"","Revisa: "&amp;S33,IF(OR(L33="Cobrado",L33="Anulado"),"",IF(AND(N33="",OR(L33="Recibido",L33="Confirmado",L33="Preparado",L33="En reparto",L33="Incidencia"),ISNUMBER(I33),INT(Ajustes!$C$5)&gt;INT(I33)),"Retrasado",IF(OR(L33="Entregado",L33="Facturado"),IF(AND(ISNUMBER(V33),ISNUMBER(N33),INT(Ajustes!$C$5)-INT(N33)&gt;V33),IF(L33="Entregado","Sin facturar","Cobro vencido"),""),IF(AND(ISNUMBER(V33),ISNUMBER(Q33),Q33&gt;V33),INDEX(Ajustes!$E$9:$E$17,MATCH(L33,Ajustes!$B$9:$B$17,0)),""))))))</f>
        <v/>
      </c>
      <c r="B33" s="22" t="n"/>
      <c r="C33" s="23" t="n"/>
      <c r="D33" s="24" t="n"/>
      <c r="E33" s="25" t="n"/>
      <c r="F33" s="25" t="n"/>
      <c r="G33" s="25" t="n"/>
      <c r="H33" s="26" t="n"/>
      <c r="I33" s="23" t="n"/>
      <c r="J33" s="25" t="n"/>
      <c r="K33" s="25" t="n"/>
      <c r="L33" s="25" t="n"/>
      <c r="M33" s="23" t="n"/>
      <c r="N33" s="23" t="n"/>
      <c r="O33" s="27" t="n"/>
      <c r="P33" s="25" t="n"/>
      <c r="Q33" s="28" t="str">
        <f>IF(OR(T33=0,L33="Cobrado",L33="Anulado",NOT(ISNUMBER(U33))),"",MAX(0,INT(Ajustes!$C$5)-INT(U33)))</f>
        <v/>
      </c>
      <c r="R33" s="28" t="str">
        <f>IF(OR(T33=0,L33="Anulado",NOT(ISNUMBER(N33)),NOT(ISNUMBER(I33))),"",IF(INT(N33)=INT(I33),"Sí",IF(INT(N33)&gt;INT(I33),"Tarde","Antes")))</f>
        <v/>
      </c>
      <c r="S33" t="str">
        <f>IF(T33=0,"",IF(L33="","falta el estado",IF(NOT(ISNUMBER(MATCH(L33,Ajustes!$B$9:$B$17,0))),"el estado no es de la lista",IF(E33="","falta el cliente",IF(OR(AND(C33&lt;&gt;"",NOT(ISNUMBER(C33))),AND(I33&lt;&gt;"",NOT(ISNUMBER(I33))),AND(M33&lt;&gt;"",NOT(ISNUMBER(M33))),AND(N33&lt;&gt;"",NOT(ISNUMBER(N33)))),"hay una fecha mal escrita",IF(AND(H33&lt;&gt;"",NOT(ISNUMBER(H33))),"el importe no es un número",IF(C33="","falta «Recibido el»",IF(AND(L33&lt;&gt;"Recibido",L33&lt;&gt;"Anulado",I33=""),"falta la entrega acordada",IF(AND(L33&lt;&gt;"Recibido",L33&lt;&gt;"Anulado",M33=""),"falta la fecha del estado",IF(AND(OR(L33="Entregado",L33="Facturado",L33="Cobrado"),N33=""),"falta «Entregado el»",IF(AND(N33&lt;&gt;"",OR(L33="Recibido",L33="Confirmado",L33="Preparado",L33="En reparto")),"tiene «Entregado el»: cambia el estado",IF(OR(INT(C33)&gt;INT(Ajustes!$C$5),AND(M33&lt;&gt;"",INT(M33)&gt;INT(Ajustes!$C$5)),AND(N33&lt;&gt;"",INT(N33)&gt;INT(Ajustes!$C$5))),"hay una fecha posterior a hoy",IF(AND(M33&lt;&gt;"",INT(M33)&lt;INT(C33)),"la fecha del estado es anterior a «Recibido el»",IF(AND(N33&lt;&gt;"",INT(N33)&lt;INT(C33)),"«Entregado el» es anterior a «Recibido el»",""))))))))))))))</f>
        <v/>
      </c>
      <c r="T33">
        <f>IF(COUNTA(B33:P33)&gt;0,1,0)</f>
        <v>0</v>
      </c>
      <c r="U33" t="str">
        <f>IF(T33=0,"",IF(AND(L33="Recibido",M33=""),IF(C33="","",C33),IF(M33="","",M33)))</f>
        <v/>
      </c>
      <c r="V33" t="str">
        <f>IF(OR(T33=0,NOT(ISNUMBER(MATCH(L33,Ajustes!$B$9:$B$17,0)))),"",IF(INDEX(Ajustes!$C$9:$C$17,MATCH(L33,Ajustes!$B$9:$B$17,0))="","",INDEX(Ajustes!$C$9:$C$17,MATCH(L33,Ajustes!$B$9:$B$17,0))))</f>
        <v/>
      </c>
      <c r="W33">
        <f>IF(AND(T33=1,N33="",OR(L33="Recibido",L33="Confirmado",L33="Preparado",L33="En reparto",L33="Incidencia")),1,0)</f>
        <v>0</v>
      </c>
      <c r="X33">
        <f>IF(S33&lt;&gt;"",1,0)</f>
        <v>0</v>
      </c>
      <c r="Y33">
        <f>IF(A33&lt;&gt;"",1,0)</f>
        <v>0</v>
      </c>
      <c r="Z33">
        <f>IF(T33=1,ROW()-5,0)</f>
        <v>0</v>
      </c>
    </row>
    <row r="34">
      <c r="A34" s="21" t="str">
        <f>IF(T34=0,"",IF(S34&lt;&gt;"","Revisa: "&amp;S34,IF(OR(L34="Cobrado",L34="Anulado"),"",IF(AND(N34="",OR(L34="Recibido",L34="Confirmado",L34="Preparado",L34="En reparto",L34="Incidencia"),ISNUMBER(I34),INT(Ajustes!$C$5)&gt;INT(I34)),"Retrasado",IF(OR(L34="Entregado",L34="Facturado"),IF(AND(ISNUMBER(V34),ISNUMBER(N34),INT(Ajustes!$C$5)-INT(N34)&gt;V34),IF(L34="Entregado","Sin facturar","Cobro vencido"),""),IF(AND(ISNUMBER(V34),ISNUMBER(Q34),Q34&gt;V34),INDEX(Ajustes!$E$9:$E$17,MATCH(L34,Ajustes!$B$9:$B$17,0)),""))))))</f>
        <v/>
      </c>
      <c r="B34" s="22" t="n"/>
      <c r="C34" s="23" t="n"/>
      <c r="D34" s="24" t="n"/>
      <c r="E34" s="25" t="n"/>
      <c r="F34" s="25" t="n"/>
      <c r="G34" s="25" t="n"/>
      <c r="H34" s="26" t="n"/>
      <c r="I34" s="23" t="n"/>
      <c r="J34" s="25" t="n"/>
      <c r="K34" s="25" t="n"/>
      <c r="L34" s="25" t="n"/>
      <c r="M34" s="23" t="n"/>
      <c r="N34" s="23" t="n"/>
      <c r="O34" s="27" t="n"/>
      <c r="P34" s="25" t="n"/>
      <c r="Q34" s="28" t="str">
        <f>IF(OR(T34=0,L34="Cobrado",L34="Anulado",NOT(ISNUMBER(U34))),"",MAX(0,INT(Ajustes!$C$5)-INT(U34)))</f>
        <v/>
      </c>
      <c r="R34" s="28" t="str">
        <f>IF(OR(T34=0,L34="Anulado",NOT(ISNUMBER(N34)),NOT(ISNUMBER(I34))),"",IF(INT(N34)=INT(I34),"Sí",IF(INT(N34)&gt;INT(I34),"Tarde","Antes")))</f>
        <v/>
      </c>
      <c r="S34" t="str">
        <f>IF(T34=0,"",IF(L34="","falta el estado",IF(NOT(ISNUMBER(MATCH(L34,Ajustes!$B$9:$B$17,0))),"el estado no es de la lista",IF(E34="","falta el cliente",IF(OR(AND(C34&lt;&gt;"",NOT(ISNUMBER(C34))),AND(I34&lt;&gt;"",NOT(ISNUMBER(I34))),AND(M34&lt;&gt;"",NOT(ISNUMBER(M34))),AND(N34&lt;&gt;"",NOT(ISNUMBER(N34)))),"hay una fecha mal escrita",IF(AND(H34&lt;&gt;"",NOT(ISNUMBER(H34))),"el importe no es un número",IF(C34="","falta «Recibido el»",IF(AND(L34&lt;&gt;"Recibido",L34&lt;&gt;"Anulado",I34=""),"falta la entrega acordada",IF(AND(L34&lt;&gt;"Recibido",L34&lt;&gt;"Anulado",M34=""),"falta la fecha del estado",IF(AND(OR(L34="Entregado",L34="Facturado",L34="Cobrado"),N34=""),"falta «Entregado el»",IF(AND(N34&lt;&gt;"",OR(L34="Recibido",L34="Confirmado",L34="Preparado",L34="En reparto")),"tiene «Entregado el»: cambia el estado",IF(OR(INT(C34)&gt;INT(Ajustes!$C$5),AND(M34&lt;&gt;"",INT(M34)&gt;INT(Ajustes!$C$5)),AND(N34&lt;&gt;"",INT(N34)&gt;INT(Ajustes!$C$5))),"hay una fecha posterior a hoy",IF(AND(M34&lt;&gt;"",INT(M34)&lt;INT(C34)),"la fecha del estado es anterior a «Recibido el»",IF(AND(N34&lt;&gt;"",INT(N34)&lt;INT(C34)),"«Entregado el» es anterior a «Recibido el»",""))))))))))))))</f>
        <v/>
      </c>
      <c r="T34">
        <f>IF(COUNTA(B34:P34)&gt;0,1,0)</f>
        <v>0</v>
      </c>
      <c r="U34" t="str">
        <f>IF(T34=0,"",IF(AND(L34="Recibido",M34=""),IF(C34="","",C34),IF(M34="","",M34)))</f>
        <v/>
      </c>
      <c r="V34" t="str">
        <f>IF(OR(T34=0,NOT(ISNUMBER(MATCH(L34,Ajustes!$B$9:$B$17,0)))),"",IF(INDEX(Ajustes!$C$9:$C$17,MATCH(L34,Ajustes!$B$9:$B$17,0))="","",INDEX(Ajustes!$C$9:$C$17,MATCH(L34,Ajustes!$B$9:$B$17,0))))</f>
        <v/>
      </c>
      <c r="W34">
        <f>IF(AND(T34=1,N34="",OR(L34="Recibido",L34="Confirmado",L34="Preparado",L34="En reparto",L34="Incidencia")),1,0)</f>
        <v>0</v>
      </c>
      <c r="X34">
        <f>IF(S34&lt;&gt;"",1,0)</f>
        <v>0</v>
      </c>
      <c r="Y34">
        <f>IF(A34&lt;&gt;"",1,0)</f>
        <v>0</v>
      </c>
      <c r="Z34">
        <f>IF(T34=1,ROW()-5,0)</f>
        <v>0</v>
      </c>
    </row>
    <row r="35">
      <c r="A35" s="21" t="str">
        <f>IF(T35=0,"",IF(S35&lt;&gt;"","Revisa: "&amp;S35,IF(OR(L35="Cobrado",L35="Anulado"),"",IF(AND(N35="",OR(L35="Recibido",L35="Confirmado",L35="Preparado",L35="En reparto",L35="Incidencia"),ISNUMBER(I35),INT(Ajustes!$C$5)&gt;INT(I35)),"Retrasado",IF(OR(L35="Entregado",L35="Facturado"),IF(AND(ISNUMBER(V35),ISNUMBER(N35),INT(Ajustes!$C$5)-INT(N35)&gt;V35),IF(L35="Entregado","Sin facturar","Cobro vencido"),""),IF(AND(ISNUMBER(V35),ISNUMBER(Q35),Q35&gt;V35),INDEX(Ajustes!$E$9:$E$17,MATCH(L35,Ajustes!$B$9:$B$17,0)),""))))))</f>
        <v/>
      </c>
      <c r="B35" s="22" t="n"/>
      <c r="C35" s="23" t="n"/>
      <c r="D35" s="24" t="n"/>
      <c r="E35" s="25" t="n"/>
      <c r="F35" s="25" t="n"/>
      <c r="G35" s="25" t="n"/>
      <c r="H35" s="26" t="n"/>
      <c r="I35" s="23" t="n"/>
      <c r="J35" s="25" t="n"/>
      <c r="K35" s="25" t="n"/>
      <c r="L35" s="25" t="n"/>
      <c r="M35" s="23" t="n"/>
      <c r="N35" s="23" t="n"/>
      <c r="O35" s="27" t="n"/>
      <c r="P35" s="25" t="n"/>
      <c r="Q35" s="28" t="str">
        <f>IF(OR(T35=0,L35="Cobrado",L35="Anulado",NOT(ISNUMBER(U35))),"",MAX(0,INT(Ajustes!$C$5)-INT(U35)))</f>
        <v/>
      </c>
      <c r="R35" s="28" t="str">
        <f>IF(OR(T35=0,L35="Anulado",NOT(ISNUMBER(N35)),NOT(ISNUMBER(I35))),"",IF(INT(N35)=INT(I35),"Sí",IF(INT(N35)&gt;INT(I35),"Tarde","Antes")))</f>
        <v/>
      </c>
      <c r="S35" t="str">
        <f>IF(T35=0,"",IF(L35="","falta el estado",IF(NOT(ISNUMBER(MATCH(L35,Ajustes!$B$9:$B$17,0))),"el estado no es de la lista",IF(E35="","falta el cliente",IF(OR(AND(C35&lt;&gt;"",NOT(ISNUMBER(C35))),AND(I35&lt;&gt;"",NOT(ISNUMBER(I35))),AND(M35&lt;&gt;"",NOT(ISNUMBER(M35))),AND(N35&lt;&gt;"",NOT(ISNUMBER(N35)))),"hay una fecha mal escrita",IF(AND(H35&lt;&gt;"",NOT(ISNUMBER(H35))),"el importe no es un número",IF(C35="","falta «Recibido el»",IF(AND(L35&lt;&gt;"Recibido",L35&lt;&gt;"Anulado",I35=""),"falta la entrega acordada",IF(AND(L35&lt;&gt;"Recibido",L35&lt;&gt;"Anulado",M35=""),"falta la fecha del estado",IF(AND(OR(L35="Entregado",L35="Facturado",L35="Cobrado"),N35=""),"falta «Entregado el»",IF(AND(N35&lt;&gt;"",OR(L35="Recibido",L35="Confirmado",L35="Preparado",L35="En reparto")),"tiene «Entregado el»: cambia el estado",IF(OR(INT(C35)&gt;INT(Ajustes!$C$5),AND(M35&lt;&gt;"",INT(M35)&gt;INT(Ajustes!$C$5)),AND(N35&lt;&gt;"",INT(N35)&gt;INT(Ajustes!$C$5))),"hay una fecha posterior a hoy",IF(AND(M35&lt;&gt;"",INT(M35)&lt;INT(C35)),"la fecha del estado es anterior a «Recibido el»",IF(AND(N35&lt;&gt;"",INT(N35)&lt;INT(C35)),"«Entregado el» es anterior a «Recibido el»",""))))))))))))))</f>
        <v/>
      </c>
      <c r="T35">
        <f>IF(COUNTA(B35:P35)&gt;0,1,0)</f>
        <v>0</v>
      </c>
      <c r="U35" t="str">
        <f>IF(T35=0,"",IF(AND(L35="Recibido",M35=""),IF(C35="","",C35),IF(M35="","",M35)))</f>
        <v/>
      </c>
      <c r="V35" t="str">
        <f>IF(OR(T35=0,NOT(ISNUMBER(MATCH(L35,Ajustes!$B$9:$B$17,0)))),"",IF(INDEX(Ajustes!$C$9:$C$17,MATCH(L35,Ajustes!$B$9:$B$17,0))="","",INDEX(Ajustes!$C$9:$C$17,MATCH(L35,Ajustes!$B$9:$B$17,0))))</f>
        <v/>
      </c>
      <c r="W35">
        <f>IF(AND(T35=1,N35="",OR(L35="Recibido",L35="Confirmado",L35="Preparado",L35="En reparto",L35="Incidencia")),1,0)</f>
        <v>0</v>
      </c>
      <c r="X35">
        <f>IF(S35&lt;&gt;"",1,0)</f>
        <v>0</v>
      </c>
      <c r="Y35">
        <f>IF(A35&lt;&gt;"",1,0)</f>
        <v>0</v>
      </c>
      <c r="Z35">
        <f>IF(T35=1,ROW()-5,0)</f>
        <v>0</v>
      </c>
    </row>
    <row r="36">
      <c r="A36" s="21" t="str">
        <f>IF(T36=0,"",IF(S36&lt;&gt;"","Revisa: "&amp;S36,IF(OR(L36="Cobrado",L36="Anulado"),"",IF(AND(N36="",OR(L36="Recibido",L36="Confirmado",L36="Preparado",L36="En reparto",L36="Incidencia"),ISNUMBER(I36),INT(Ajustes!$C$5)&gt;INT(I36)),"Retrasado",IF(OR(L36="Entregado",L36="Facturado"),IF(AND(ISNUMBER(V36),ISNUMBER(N36),INT(Ajustes!$C$5)-INT(N36)&gt;V36),IF(L36="Entregado","Sin facturar","Cobro vencido"),""),IF(AND(ISNUMBER(V36),ISNUMBER(Q36),Q36&gt;V36),INDEX(Ajustes!$E$9:$E$17,MATCH(L36,Ajustes!$B$9:$B$17,0)),""))))))</f>
        <v/>
      </c>
      <c r="B36" s="22" t="n"/>
      <c r="C36" s="23" t="n"/>
      <c r="D36" s="24" t="n"/>
      <c r="E36" s="25" t="n"/>
      <c r="F36" s="25" t="n"/>
      <c r="G36" s="25" t="n"/>
      <c r="H36" s="26" t="n"/>
      <c r="I36" s="23" t="n"/>
      <c r="J36" s="25" t="n"/>
      <c r="K36" s="25" t="n"/>
      <c r="L36" s="25" t="n"/>
      <c r="M36" s="23" t="n"/>
      <c r="N36" s="23" t="n"/>
      <c r="O36" s="27" t="n"/>
      <c r="P36" s="25" t="n"/>
      <c r="Q36" s="28" t="str">
        <f>IF(OR(T36=0,L36="Cobrado",L36="Anulado",NOT(ISNUMBER(U36))),"",MAX(0,INT(Ajustes!$C$5)-INT(U36)))</f>
        <v/>
      </c>
      <c r="R36" s="28" t="str">
        <f>IF(OR(T36=0,L36="Anulado",NOT(ISNUMBER(N36)),NOT(ISNUMBER(I36))),"",IF(INT(N36)=INT(I36),"Sí",IF(INT(N36)&gt;INT(I36),"Tarde","Antes")))</f>
        <v/>
      </c>
      <c r="S36" t="str">
        <f>IF(T36=0,"",IF(L36="","falta el estado",IF(NOT(ISNUMBER(MATCH(L36,Ajustes!$B$9:$B$17,0))),"el estado no es de la lista",IF(E36="","falta el cliente",IF(OR(AND(C36&lt;&gt;"",NOT(ISNUMBER(C36))),AND(I36&lt;&gt;"",NOT(ISNUMBER(I36))),AND(M36&lt;&gt;"",NOT(ISNUMBER(M36))),AND(N36&lt;&gt;"",NOT(ISNUMBER(N36)))),"hay una fecha mal escrita",IF(AND(H36&lt;&gt;"",NOT(ISNUMBER(H36))),"el importe no es un número",IF(C36="","falta «Recibido el»",IF(AND(L36&lt;&gt;"Recibido",L36&lt;&gt;"Anulado",I36=""),"falta la entrega acordada",IF(AND(L36&lt;&gt;"Recibido",L36&lt;&gt;"Anulado",M36=""),"falta la fecha del estado",IF(AND(OR(L36="Entregado",L36="Facturado",L36="Cobrado"),N36=""),"falta «Entregado el»",IF(AND(N36&lt;&gt;"",OR(L36="Recibido",L36="Confirmado",L36="Preparado",L36="En reparto")),"tiene «Entregado el»: cambia el estado",IF(OR(INT(C36)&gt;INT(Ajustes!$C$5),AND(M36&lt;&gt;"",INT(M36)&gt;INT(Ajustes!$C$5)),AND(N36&lt;&gt;"",INT(N36)&gt;INT(Ajustes!$C$5))),"hay una fecha posterior a hoy",IF(AND(M36&lt;&gt;"",INT(M36)&lt;INT(C36)),"la fecha del estado es anterior a «Recibido el»",IF(AND(N36&lt;&gt;"",INT(N36)&lt;INT(C36)),"«Entregado el» es anterior a «Recibido el»",""))))))))))))))</f>
        <v/>
      </c>
      <c r="T36">
        <f>IF(COUNTA(B36:P36)&gt;0,1,0)</f>
        <v>0</v>
      </c>
      <c r="U36" t="str">
        <f>IF(T36=0,"",IF(AND(L36="Recibido",M36=""),IF(C36="","",C36),IF(M36="","",M36)))</f>
        <v/>
      </c>
      <c r="V36" t="str">
        <f>IF(OR(T36=0,NOT(ISNUMBER(MATCH(L36,Ajustes!$B$9:$B$17,0)))),"",IF(INDEX(Ajustes!$C$9:$C$17,MATCH(L36,Ajustes!$B$9:$B$17,0))="","",INDEX(Ajustes!$C$9:$C$17,MATCH(L36,Ajustes!$B$9:$B$17,0))))</f>
        <v/>
      </c>
      <c r="W36">
        <f>IF(AND(T36=1,N36="",OR(L36="Recibido",L36="Confirmado",L36="Preparado",L36="En reparto",L36="Incidencia")),1,0)</f>
        <v>0</v>
      </c>
      <c r="X36">
        <f>IF(S36&lt;&gt;"",1,0)</f>
        <v>0</v>
      </c>
      <c r="Y36">
        <f>IF(A36&lt;&gt;"",1,0)</f>
        <v>0</v>
      </c>
      <c r="Z36">
        <f>IF(T36=1,ROW()-5,0)</f>
        <v>0</v>
      </c>
    </row>
    <row r="37">
      <c r="A37" s="21" t="str">
        <f>IF(T37=0,"",IF(S37&lt;&gt;"","Revisa: "&amp;S37,IF(OR(L37="Cobrado",L37="Anulado"),"",IF(AND(N37="",OR(L37="Recibido",L37="Confirmado",L37="Preparado",L37="En reparto",L37="Incidencia"),ISNUMBER(I37),INT(Ajustes!$C$5)&gt;INT(I37)),"Retrasado",IF(OR(L37="Entregado",L37="Facturado"),IF(AND(ISNUMBER(V37),ISNUMBER(N37),INT(Ajustes!$C$5)-INT(N37)&gt;V37),IF(L37="Entregado","Sin facturar","Cobro vencido"),""),IF(AND(ISNUMBER(V37),ISNUMBER(Q37),Q37&gt;V37),INDEX(Ajustes!$E$9:$E$17,MATCH(L37,Ajustes!$B$9:$B$17,0)),""))))))</f>
        <v/>
      </c>
      <c r="B37" s="22" t="n"/>
      <c r="C37" s="23" t="n"/>
      <c r="D37" s="24" t="n"/>
      <c r="E37" s="25" t="n"/>
      <c r="F37" s="25" t="n"/>
      <c r="G37" s="25" t="n"/>
      <c r="H37" s="26" t="n"/>
      <c r="I37" s="23" t="n"/>
      <c r="J37" s="25" t="n"/>
      <c r="K37" s="25" t="n"/>
      <c r="L37" s="25" t="n"/>
      <c r="M37" s="23" t="n"/>
      <c r="N37" s="23" t="n"/>
      <c r="O37" s="27" t="n"/>
      <c r="P37" s="25" t="n"/>
      <c r="Q37" s="28" t="str">
        <f>IF(OR(T37=0,L37="Cobrado",L37="Anulado",NOT(ISNUMBER(U37))),"",MAX(0,INT(Ajustes!$C$5)-INT(U37)))</f>
        <v/>
      </c>
      <c r="R37" s="28" t="str">
        <f>IF(OR(T37=0,L37="Anulado",NOT(ISNUMBER(N37)),NOT(ISNUMBER(I37))),"",IF(INT(N37)=INT(I37),"Sí",IF(INT(N37)&gt;INT(I37),"Tarde","Antes")))</f>
        <v/>
      </c>
      <c r="S37" t="str">
        <f>IF(T37=0,"",IF(L37="","falta el estado",IF(NOT(ISNUMBER(MATCH(L37,Ajustes!$B$9:$B$17,0))),"el estado no es de la lista",IF(E37="","falta el cliente",IF(OR(AND(C37&lt;&gt;"",NOT(ISNUMBER(C37))),AND(I37&lt;&gt;"",NOT(ISNUMBER(I37))),AND(M37&lt;&gt;"",NOT(ISNUMBER(M37))),AND(N37&lt;&gt;"",NOT(ISNUMBER(N37)))),"hay una fecha mal escrita",IF(AND(H37&lt;&gt;"",NOT(ISNUMBER(H37))),"el importe no es un número",IF(C37="","falta «Recibido el»",IF(AND(L37&lt;&gt;"Recibido",L37&lt;&gt;"Anulado",I37=""),"falta la entrega acordada",IF(AND(L37&lt;&gt;"Recibido",L37&lt;&gt;"Anulado",M37=""),"falta la fecha del estado",IF(AND(OR(L37="Entregado",L37="Facturado",L37="Cobrado"),N37=""),"falta «Entregado el»",IF(AND(N37&lt;&gt;"",OR(L37="Recibido",L37="Confirmado",L37="Preparado",L37="En reparto")),"tiene «Entregado el»: cambia el estado",IF(OR(INT(C37)&gt;INT(Ajustes!$C$5),AND(M37&lt;&gt;"",INT(M37)&gt;INT(Ajustes!$C$5)),AND(N37&lt;&gt;"",INT(N37)&gt;INT(Ajustes!$C$5))),"hay una fecha posterior a hoy",IF(AND(M37&lt;&gt;"",INT(M37)&lt;INT(C37)),"la fecha del estado es anterior a «Recibido el»",IF(AND(N37&lt;&gt;"",INT(N37)&lt;INT(C37)),"«Entregado el» es anterior a «Recibido el»",""))))))))))))))</f>
        <v/>
      </c>
      <c r="T37">
        <f>IF(COUNTA(B37:P37)&gt;0,1,0)</f>
        <v>0</v>
      </c>
      <c r="U37" t="str">
        <f>IF(T37=0,"",IF(AND(L37="Recibido",M37=""),IF(C37="","",C37),IF(M37="","",M37)))</f>
        <v/>
      </c>
      <c r="V37" t="str">
        <f>IF(OR(T37=0,NOT(ISNUMBER(MATCH(L37,Ajustes!$B$9:$B$17,0)))),"",IF(INDEX(Ajustes!$C$9:$C$17,MATCH(L37,Ajustes!$B$9:$B$17,0))="","",INDEX(Ajustes!$C$9:$C$17,MATCH(L37,Ajustes!$B$9:$B$17,0))))</f>
        <v/>
      </c>
      <c r="W37">
        <f>IF(AND(T37=1,N37="",OR(L37="Recibido",L37="Confirmado",L37="Preparado",L37="En reparto",L37="Incidencia")),1,0)</f>
        <v>0</v>
      </c>
      <c r="X37">
        <f>IF(S37&lt;&gt;"",1,0)</f>
        <v>0</v>
      </c>
      <c r="Y37">
        <f>IF(A37&lt;&gt;"",1,0)</f>
        <v>0</v>
      </c>
      <c r="Z37">
        <f>IF(T37=1,ROW()-5,0)</f>
        <v>0</v>
      </c>
    </row>
    <row r="38">
      <c r="A38" s="21" t="str">
        <f>IF(T38=0,"",IF(S38&lt;&gt;"","Revisa: "&amp;S38,IF(OR(L38="Cobrado",L38="Anulado"),"",IF(AND(N38="",OR(L38="Recibido",L38="Confirmado",L38="Preparado",L38="En reparto",L38="Incidencia"),ISNUMBER(I38),INT(Ajustes!$C$5)&gt;INT(I38)),"Retrasado",IF(OR(L38="Entregado",L38="Facturado"),IF(AND(ISNUMBER(V38),ISNUMBER(N38),INT(Ajustes!$C$5)-INT(N38)&gt;V38),IF(L38="Entregado","Sin facturar","Cobro vencido"),""),IF(AND(ISNUMBER(V38),ISNUMBER(Q38),Q38&gt;V38),INDEX(Ajustes!$E$9:$E$17,MATCH(L38,Ajustes!$B$9:$B$17,0)),""))))))</f>
        <v/>
      </c>
      <c r="B38" s="22" t="n"/>
      <c r="C38" s="23" t="n"/>
      <c r="D38" s="24" t="n"/>
      <c r="E38" s="25" t="n"/>
      <c r="F38" s="25" t="n"/>
      <c r="G38" s="25" t="n"/>
      <c r="H38" s="26" t="n"/>
      <c r="I38" s="23" t="n"/>
      <c r="J38" s="25" t="n"/>
      <c r="K38" s="25" t="n"/>
      <c r="L38" s="25" t="n"/>
      <c r="M38" s="23" t="n"/>
      <c r="N38" s="23" t="n"/>
      <c r="O38" s="27" t="n"/>
      <c r="P38" s="25" t="n"/>
      <c r="Q38" s="28" t="str">
        <f>IF(OR(T38=0,L38="Cobrado",L38="Anulado",NOT(ISNUMBER(U38))),"",MAX(0,INT(Ajustes!$C$5)-INT(U38)))</f>
        <v/>
      </c>
      <c r="R38" s="28" t="str">
        <f>IF(OR(T38=0,L38="Anulado",NOT(ISNUMBER(N38)),NOT(ISNUMBER(I38))),"",IF(INT(N38)=INT(I38),"Sí",IF(INT(N38)&gt;INT(I38),"Tarde","Antes")))</f>
        <v/>
      </c>
      <c r="S38" t="str">
        <f>IF(T38=0,"",IF(L38="","falta el estado",IF(NOT(ISNUMBER(MATCH(L38,Ajustes!$B$9:$B$17,0))),"el estado no es de la lista",IF(E38="","falta el cliente",IF(OR(AND(C38&lt;&gt;"",NOT(ISNUMBER(C38))),AND(I38&lt;&gt;"",NOT(ISNUMBER(I38))),AND(M38&lt;&gt;"",NOT(ISNUMBER(M38))),AND(N38&lt;&gt;"",NOT(ISNUMBER(N38)))),"hay una fecha mal escrita",IF(AND(H38&lt;&gt;"",NOT(ISNUMBER(H38))),"el importe no es un número",IF(C38="","falta «Recibido el»",IF(AND(L38&lt;&gt;"Recibido",L38&lt;&gt;"Anulado",I38=""),"falta la entrega acordada",IF(AND(L38&lt;&gt;"Recibido",L38&lt;&gt;"Anulado",M38=""),"falta la fecha del estado",IF(AND(OR(L38="Entregado",L38="Facturado",L38="Cobrado"),N38=""),"falta «Entregado el»",IF(AND(N38&lt;&gt;"",OR(L38="Recibido",L38="Confirmado",L38="Preparado",L38="En reparto")),"tiene «Entregado el»: cambia el estado",IF(OR(INT(C38)&gt;INT(Ajustes!$C$5),AND(M38&lt;&gt;"",INT(M38)&gt;INT(Ajustes!$C$5)),AND(N38&lt;&gt;"",INT(N38)&gt;INT(Ajustes!$C$5))),"hay una fecha posterior a hoy",IF(AND(M38&lt;&gt;"",INT(M38)&lt;INT(C38)),"la fecha del estado es anterior a «Recibido el»",IF(AND(N38&lt;&gt;"",INT(N38)&lt;INT(C38)),"«Entregado el» es anterior a «Recibido el»",""))))))))))))))</f>
        <v/>
      </c>
      <c r="T38">
        <f>IF(COUNTA(B38:P38)&gt;0,1,0)</f>
        <v>0</v>
      </c>
      <c r="U38" t="str">
        <f>IF(T38=0,"",IF(AND(L38="Recibido",M38=""),IF(C38="","",C38),IF(M38="","",M38)))</f>
        <v/>
      </c>
      <c r="V38" t="str">
        <f>IF(OR(T38=0,NOT(ISNUMBER(MATCH(L38,Ajustes!$B$9:$B$17,0)))),"",IF(INDEX(Ajustes!$C$9:$C$17,MATCH(L38,Ajustes!$B$9:$B$17,0))="","",INDEX(Ajustes!$C$9:$C$17,MATCH(L38,Ajustes!$B$9:$B$17,0))))</f>
        <v/>
      </c>
      <c r="W38">
        <f>IF(AND(T38=1,N38="",OR(L38="Recibido",L38="Confirmado",L38="Preparado",L38="En reparto",L38="Incidencia")),1,0)</f>
        <v>0</v>
      </c>
      <c r="X38">
        <f>IF(S38&lt;&gt;"",1,0)</f>
        <v>0</v>
      </c>
      <c r="Y38">
        <f>IF(A38&lt;&gt;"",1,0)</f>
        <v>0</v>
      </c>
      <c r="Z38">
        <f>IF(T38=1,ROW()-5,0)</f>
        <v>0</v>
      </c>
    </row>
    <row r="39">
      <c r="A39" s="21" t="str">
        <f>IF(T39=0,"",IF(S39&lt;&gt;"","Revisa: "&amp;S39,IF(OR(L39="Cobrado",L39="Anulado"),"",IF(AND(N39="",OR(L39="Recibido",L39="Confirmado",L39="Preparado",L39="En reparto",L39="Incidencia"),ISNUMBER(I39),INT(Ajustes!$C$5)&gt;INT(I39)),"Retrasado",IF(OR(L39="Entregado",L39="Facturado"),IF(AND(ISNUMBER(V39),ISNUMBER(N39),INT(Ajustes!$C$5)-INT(N39)&gt;V39),IF(L39="Entregado","Sin facturar","Cobro vencido"),""),IF(AND(ISNUMBER(V39),ISNUMBER(Q39),Q39&gt;V39),INDEX(Ajustes!$E$9:$E$17,MATCH(L39,Ajustes!$B$9:$B$17,0)),""))))))</f>
        <v/>
      </c>
      <c r="B39" s="22" t="n"/>
      <c r="C39" s="23" t="n"/>
      <c r="D39" s="24" t="n"/>
      <c r="E39" s="25" t="n"/>
      <c r="F39" s="25" t="n"/>
      <c r="G39" s="25" t="n"/>
      <c r="H39" s="26" t="n"/>
      <c r="I39" s="23" t="n"/>
      <c r="J39" s="25" t="n"/>
      <c r="K39" s="25" t="n"/>
      <c r="L39" s="25" t="n"/>
      <c r="M39" s="23" t="n"/>
      <c r="N39" s="23" t="n"/>
      <c r="O39" s="27" t="n"/>
      <c r="P39" s="25" t="n"/>
      <c r="Q39" s="28" t="str">
        <f>IF(OR(T39=0,L39="Cobrado",L39="Anulado",NOT(ISNUMBER(U39))),"",MAX(0,INT(Ajustes!$C$5)-INT(U39)))</f>
        <v/>
      </c>
      <c r="R39" s="28" t="str">
        <f>IF(OR(T39=0,L39="Anulado",NOT(ISNUMBER(N39)),NOT(ISNUMBER(I39))),"",IF(INT(N39)=INT(I39),"Sí",IF(INT(N39)&gt;INT(I39),"Tarde","Antes")))</f>
        <v/>
      </c>
      <c r="S39" t="str">
        <f>IF(T39=0,"",IF(L39="","falta el estado",IF(NOT(ISNUMBER(MATCH(L39,Ajustes!$B$9:$B$17,0))),"el estado no es de la lista",IF(E39="","falta el cliente",IF(OR(AND(C39&lt;&gt;"",NOT(ISNUMBER(C39))),AND(I39&lt;&gt;"",NOT(ISNUMBER(I39))),AND(M39&lt;&gt;"",NOT(ISNUMBER(M39))),AND(N39&lt;&gt;"",NOT(ISNUMBER(N39)))),"hay una fecha mal escrita",IF(AND(H39&lt;&gt;"",NOT(ISNUMBER(H39))),"el importe no es un número",IF(C39="","falta «Recibido el»",IF(AND(L39&lt;&gt;"Recibido",L39&lt;&gt;"Anulado",I39=""),"falta la entrega acordada",IF(AND(L39&lt;&gt;"Recibido",L39&lt;&gt;"Anulado",M39=""),"falta la fecha del estado",IF(AND(OR(L39="Entregado",L39="Facturado",L39="Cobrado"),N39=""),"falta «Entregado el»",IF(AND(N39&lt;&gt;"",OR(L39="Recibido",L39="Confirmado",L39="Preparado",L39="En reparto")),"tiene «Entregado el»: cambia el estado",IF(OR(INT(C39)&gt;INT(Ajustes!$C$5),AND(M39&lt;&gt;"",INT(M39)&gt;INT(Ajustes!$C$5)),AND(N39&lt;&gt;"",INT(N39)&gt;INT(Ajustes!$C$5))),"hay una fecha posterior a hoy",IF(AND(M39&lt;&gt;"",INT(M39)&lt;INT(C39)),"la fecha del estado es anterior a «Recibido el»",IF(AND(N39&lt;&gt;"",INT(N39)&lt;INT(C39)),"«Entregado el» es anterior a «Recibido el»",""))))))))))))))</f>
        <v/>
      </c>
      <c r="T39">
        <f>IF(COUNTA(B39:P39)&gt;0,1,0)</f>
        <v>0</v>
      </c>
      <c r="U39" t="str">
        <f>IF(T39=0,"",IF(AND(L39="Recibido",M39=""),IF(C39="","",C39),IF(M39="","",M39)))</f>
        <v/>
      </c>
      <c r="V39" t="str">
        <f>IF(OR(T39=0,NOT(ISNUMBER(MATCH(L39,Ajustes!$B$9:$B$17,0)))),"",IF(INDEX(Ajustes!$C$9:$C$17,MATCH(L39,Ajustes!$B$9:$B$17,0))="","",INDEX(Ajustes!$C$9:$C$17,MATCH(L39,Ajustes!$B$9:$B$17,0))))</f>
        <v/>
      </c>
      <c r="W39">
        <f>IF(AND(T39=1,N39="",OR(L39="Recibido",L39="Confirmado",L39="Preparado",L39="En reparto",L39="Incidencia")),1,0)</f>
        <v>0</v>
      </c>
      <c r="X39">
        <f>IF(S39&lt;&gt;"",1,0)</f>
        <v>0</v>
      </c>
      <c r="Y39">
        <f>IF(A39&lt;&gt;"",1,0)</f>
        <v>0</v>
      </c>
      <c r="Z39">
        <f>IF(T39=1,ROW()-5,0)</f>
        <v>0</v>
      </c>
    </row>
    <row r="40">
      <c r="A40" s="21" t="str">
        <f>IF(T40=0,"",IF(S40&lt;&gt;"","Revisa: "&amp;S40,IF(OR(L40="Cobrado",L40="Anulado"),"",IF(AND(N40="",OR(L40="Recibido",L40="Confirmado",L40="Preparado",L40="En reparto",L40="Incidencia"),ISNUMBER(I40),INT(Ajustes!$C$5)&gt;INT(I40)),"Retrasado",IF(OR(L40="Entregado",L40="Facturado"),IF(AND(ISNUMBER(V40),ISNUMBER(N40),INT(Ajustes!$C$5)-INT(N40)&gt;V40),IF(L40="Entregado","Sin facturar","Cobro vencido"),""),IF(AND(ISNUMBER(V40),ISNUMBER(Q40),Q40&gt;V40),INDEX(Ajustes!$E$9:$E$17,MATCH(L40,Ajustes!$B$9:$B$17,0)),""))))))</f>
        <v/>
      </c>
      <c r="B40" s="22" t="n"/>
      <c r="C40" s="23" t="n"/>
      <c r="D40" s="24" t="n"/>
      <c r="E40" s="25" t="n"/>
      <c r="F40" s="25" t="n"/>
      <c r="G40" s="25" t="n"/>
      <c r="H40" s="26" t="n"/>
      <c r="I40" s="23" t="n"/>
      <c r="J40" s="25" t="n"/>
      <c r="K40" s="25" t="n"/>
      <c r="L40" s="25" t="n"/>
      <c r="M40" s="23" t="n"/>
      <c r="N40" s="23" t="n"/>
      <c r="O40" s="27" t="n"/>
      <c r="P40" s="25" t="n"/>
      <c r="Q40" s="28" t="str">
        <f>IF(OR(T40=0,L40="Cobrado",L40="Anulado",NOT(ISNUMBER(U40))),"",MAX(0,INT(Ajustes!$C$5)-INT(U40)))</f>
        <v/>
      </c>
      <c r="R40" s="28" t="str">
        <f>IF(OR(T40=0,L40="Anulado",NOT(ISNUMBER(N40)),NOT(ISNUMBER(I40))),"",IF(INT(N40)=INT(I40),"Sí",IF(INT(N40)&gt;INT(I40),"Tarde","Antes")))</f>
        <v/>
      </c>
      <c r="S40" t="str">
        <f>IF(T40=0,"",IF(L40="","falta el estado",IF(NOT(ISNUMBER(MATCH(L40,Ajustes!$B$9:$B$17,0))),"el estado no es de la lista",IF(E40="","falta el cliente",IF(OR(AND(C40&lt;&gt;"",NOT(ISNUMBER(C40))),AND(I40&lt;&gt;"",NOT(ISNUMBER(I40))),AND(M40&lt;&gt;"",NOT(ISNUMBER(M40))),AND(N40&lt;&gt;"",NOT(ISNUMBER(N40)))),"hay una fecha mal escrita",IF(AND(H40&lt;&gt;"",NOT(ISNUMBER(H40))),"el importe no es un número",IF(C40="","falta «Recibido el»",IF(AND(L40&lt;&gt;"Recibido",L40&lt;&gt;"Anulado",I40=""),"falta la entrega acordada",IF(AND(L40&lt;&gt;"Recibido",L40&lt;&gt;"Anulado",M40=""),"falta la fecha del estado",IF(AND(OR(L40="Entregado",L40="Facturado",L40="Cobrado"),N40=""),"falta «Entregado el»",IF(AND(N40&lt;&gt;"",OR(L40="Recibido",L40="Confirmado",L40="Preparado",L40="En reparto")),"tiene «Entregado el»: cambia el estado",IF(OR(INT(C40)&gt;INT(Ajustes!$C$5),AND(M40&lt;&gt;"",INT(M40)&gt;INT(Ajustes!$C$5)),AND(N40&lt;&gt;"",INT(N40)&gt;INT(Ajustes!$C$5))),"hay una fecha posterior a hoy",IF(AND(M40&lt;&gt;"",INT(M40)&lt;INT(C40)),"la fecha del estado es anterior a «Recibido el»",IF(AND(N40&lt;&gt;"",INT(N40)&lt;INT(C40)),"«Entregado el» es anterior a «Recibido el»",""))))))))))))))</f>
        <v/>
      </c>
      <c r="T40">
        <f>IF(COUNTA(B40:P40)&gt;0,1,0)</f>
        <v>0</v>
      </c>
      <c r="U40" t="str">
        <f>IF(T40=0,"",IF(AND(L40="Recibido",M40=""),IF(C40="","",C40),IF(M40="","",M40)))</f>
        <v/>
      </c>
      <c r="V40" t="str">
        <f>IF(OR(T40=0,NOT(ISNUMBER(MATCH(L40,Ajustes!$B$9:$B$17,0)))),"",IF(INDEX(Ajustes!$C$9:$C$17,MATCH(L40,Ajustes!$B$9:$B$17,0))="","",INDEX(Ajustes!$C$9:$C$17,MATCH(L40,Ajustes!$B$9:$B$17,0))))</f>
        <v/>
      </c>
      <c r="W40">
        <f>IF(AND(T40=1,N40="",OR(L40="Recibido",L40="Confirmado",L40="Preparado",L40="En reparto",L40="Incidencia")),1,0)</f>
        <v>0</v>
      </c>
      <c r="X40">
        <f>IF(S40&lt;&gt;"",1,0)</f>
        <v>0</v>
      </c>
      <c r="Y40">
        <f>IF(A40&lt;&gt;"",1,0)</f>
        <v>0</v>
      </c>
      <c r="Z40">
        <f>IF(T40=1,ROW()-5,0)</f>
        <v>0</v>
      </c>
    </row>
    <row r="41">
      <c r="A41" s="21" t="str">
        <f>IF(T41=0,"",IF(S41&lt;&gt;"","Revisa: "&amp;S41,IF(OR(L41="Cobrado",L41="Anulado"),"",IF(AND(N41="",OR(L41="Recibido",L41="Confirmado",L41="Preparado",L41="En reparto",L41="Incidencia"),ISNUMBER(I41),INT(Ajustes!$C$5)&gt;INT(I41)),"Retrasado",IF(OR(L41="Entregado",L41="Facturado"),IF(AND(ISNUMBER(V41),ISNUMBER(N41),INT(Ajustes!$C$5)-INT(N41)&gt;V41),IF(L41="Entregado","Sin facturar","Cobro vencido"),""),IF(AND(ISNUMBER(V41),ISNUMBER(Q41),Q41&gt;V41),INDEX(Ajustes!$E$9:$E$17,MATCH(L41,Ajustes!$B$9:$B$17,0)),""))))))</f>
        <v/>
      </c>
      <c r="B41" s="22" t="n"/>
      <c r="C41" s="23" t="n"/>
      <c r="D41" s="24" t="n"/>
      <c r="E41" s="25" t="n"/>
      <c r="F41" s="25" t="n"/>
      <c r="G41" s="25" t="n"/>
      <c r="H41" s="26" t="n"/>
      <c r="I41" s="23" t="n"/>
      <c r="J41" s="25" t="n"/>
      <c r="K41" s="25" t="n"/>
      <c r="L41" s="25" t="n"/>
      <c r="M41" s="23" t="n"/>
      <c r="N41" s="23" t="n"/>
      <c r="O41" s="27" t="n"/>
      <c r="P41" s="25" t="n"/>
      <c r="Q41" s="28" t="str">
        <f>IF(OR(T41=0,L41="Cobrado",L41="Anulado",NOT(ISNUMBER(U41))),"",MAX(0,INT(Ajustes!$C$5)-INT(U41)))</f>
        <v/>
      </c>
      <c r="R41" s="28" t="str">
        <f>IF(OR(T41=0,L41="Anulado",NOT(ISNUMBER(N41)),NOT(ISNUMBER(I41))),"",IF(INT(N41)=INT(I41),"Sí",IF(INT(N41)&gt;INT(I41),"Tarde","Antes")))</f>
        <v/>
      </c>
      <c r="S41" t="str">
        <f>IF(T41=0,"",IF(L41="","falta el estado",IF(NOT(ISNUMBER(MATCH(L41,Ajustes!$B$9:$B$17,0))),"el estado no es de la lista",IF(E41="","falta el cliente",IF(OR(AND(C41&lt;&gt;"",NOT(ISNUMBER(C41))),AND(I41&lt;&gt;"",NOT(ISNUMBER(I41))),AND(M41&lt;&gt;"",NOT(ISNUMBER(M41))),AND(N41&lt;&gt;"",NOT(ISNUMBER(N41)))),"hay una fecha mal escrita",IF(AND(H41&lt;&gt;"",NOT(ISNUMBER(H41))),"el importe no es un número",IF(C41="","falta «Recibido el»",IF(AND(L41&lt;&gt;"Recibido",L41&lt;&gt;"Anulado",I41=""),"falta la entrega acordada",IF(AND(L41&lt;&gt;"Recibido",L41&lt;&gt;"Anulado",M41=""),"falta la fecha del estado",IF(AND(OR(L41="Entregado",L41="Facturado",L41="Cobrado"),N41=""),"falta «Entregado el»",IF(AND(N41&lt;&gt;"",OR(L41="Recibido",L41="Confirmado",L41="Preparado",L41="En reparto")),"tiene «Entregado el»: cambia el estado",IF(OR(INT(C41)&gt;INT(Ajustes!$C$5),AND(M41&lt;&gt;"",INT(M41)&gt;INT(Ajustes!$C$5)),AND(N41&lt;&gt;"",INT(N41)&gt;INT(Ajustes!$C$5))),"hay una fecha posterior a hoy",IF(AND(M41&lt;&gt;"",INT(M41)&lt;INT(C41)),"la fecha del estado es anterior a «Recibido el»",IF(AND(N41&lt;&gt;"",INT(N41)&lt;INT(C41)),"«Entregado el» es anterior a «Recibido el»",""))))))))))))))</f>
        <v/>
      </c>
      <c r="T41">
        <f>IF(COUNTA(B41:P41)&gt;0,1,0)</f>
        <v>0</v>
      </c>
      <c r="U41" t="str">
        <f>IF(T41=0,"",IF(AND(L41="Recibido",M41=""),IF(C41="","",C41),IF(M41="","",M41)))</f>
        <v/>
      </c>
      <c r="V41" t="str">
        <f>IF(OR(T41=0,NOT(ISNUMBER(MATCH(L41,Ajustes!$B$9:$B$17,0)))),"",IF(INDEX(Ajustes!$C$9:$C$17,MATCH(L41,Ajustes!$B$9:$B$17,0))="","",INDEX(Ajustes!$C$9:$C$17,MATCH(L41,Ajustes!$B$9:$B$17,0))))</f>
        <v/>
      </c>
      <c r="W41">
        <f>IF(AND(T41=1,N41="",OR(L41="Recibido",L41="Confirmado",L41="Preparado",L41="En reparto",L41="Incidencia")),1,0)</f>
        <v>0</v>
      </c>
      <c r="X41">
        <f>IF(S41&lt;&gt;"",1,0)</f>
        <v>0</v>
      </c>
      <c r="Y41">
        <f>IF(A41&lt;&gt;"",1,0)</f>
        <v>0</v>
      </c>
      <c r="Z41">
        <f>IF(T41=1,ROW()-5,0)</f>
        <v>0</v>
      </c>
    </row>
    <row r="42">
      <c r="A42" s="21" t="str">
        <f>IF(T42=0,"",IF(S42&lt;&gt;"","Revisa: "&amp;S42,IF(OR(L42="Cobrado",L42="Anulado"),"",IF(AND(N42="",OR(L42="Recibido",L42="Confirmado",L42="Preparado",L42="En reparto",L42="Incidencia"),ISNUMBER(I42),INT(Ajustes!$C$5)&gt;INT(I42)),"Retrasado",IF(OR(L42="Entregado",L42="Facturado"),IF(AND(ISNUMBER(V42),ISNUMBER(N42),INT(Ajustes!$C$5)-INT(N42)&gt;V42),IF(L42="Entregado","Sin facturar","Cobro vencido"),""),IF(AND(ISNUMBER(V42),ISNUMBER(Q42),Q42&gt;V42),INDEX(Ajustes!$E$9:$E$17,MATCH(L42,Ajustes!$B$9:$B$17,0)),""))))))</f>
        <v/>
      </c>
      <c r="B42" s="22" t="n"/>
      <c r="C42" s="23" t="n"/>
      <c r="D42" s="24" t="n"/>
      <c r="E42" s="25" t="n"/>
      <c r="F42" s="25" t="n"/>
      <c r="G42" s="25" t="n"/>
      <c r="H42" s="26" t="n"/>
      <c r="I42" s="23" t="n"/>
      <c r="J42" s="25" t="n"/>
      <c r="K42" s="25" t="n"/>
      <c r="L42" s="25" t="n"/>
      <c r="M42" s="23" t="n"/>
      <c r="N42" s="23" t="n"/>
      <c r="O42" s="27" t="n"/>
      <c r="P42" s="25" t="n"/>
      <c r="Q42" s="28" t="str">
        <f>IF(OR(T42=0,L42="Cobrado",L42="Anulado",NOT(ISNUMBER(U42))),"",MAX(0,INT(Ajustes!$C$5)-INT(U42)))</f>
        <v/>
      </c>
      <c r="R42" s="28" t="str">
        <f>IF(OR(T42=0,L42="Anulado",NOT(ISNUMBER(N42)),NOT(ISNUMBER(I42))),"",IF(INT(N42)=INT(I42),"Sí",IF(INT(N42)&gt;INT(I42),"Tarde","Antes")))</f>
        <v/>
      </c>
      <c r="S42" t="str">
        <f>IF(T42=0,"",IF(L42="","falta el estado",IF(NOT(ISNUMBER(MATCH(L42,Ajustes!$B$9:$B$17,0))),"el estado no es de la lista",IF(E42="","falta el cliente",IF(OR(AND(C42&lt;&gt;"",NOT(ISNUMBER(C42))),AND(I42&lt;&gt;"",NOT(ISNUMBER(I42))),AND(M42&lt;&gt;"",NOT(ISNUMBER(M42))),AND(N42&lt;&gt;"",NOT(ISNUMBER(N42)))),"hay una fecha mal escrita",IF(AND(H42&lt;&gt;"",NOT(ISNUMBER(H42))),"el importe no es un número",IF(C42="","falta «Recibido el»",IF(AND(L42&lt;&gt;"Recibido",L42&lt;&gt;"Anulado",I42=""),"falta la entrega acordada",IF(AND(L42&lt;&gt;"Recibido",L42&lt;&gt;"Anulado",M42=""),"falta la fecha del estado",IF(AND(OR(L42="Entregado",L42="Facturado",L42="Cobrado"),N42=""),"falta «Entregado el»",IF(AND(N42&lt;&gt;"",OR(L42="Recibido",L42="Confirmado",L42="Preparado",L42="En reparto")),"tiene «Entregado el»: cambia el estado",IF(OR(INT(C42)&gt;INT(Ajustes!$C$5),AND(M42&lt;&gt;"",INT(M42)&gt;INT(Ajustes!$C$5)),AND(N42&lt;&gt;"",INT(N42)&gt;INT(Ajustes!$C$5))),"hay una fecha posterior a hoy",IF(AND(M42&lt;&gt;"",INT(M42)&lt;INT(C42)),"la fecha del estado es anterior a «Recibido el»",IF(AND(N42&lt;&gt;"",INT(N42)&lt;INT(C42)),"«Entregado el» es anterior a «Recibido el»",""))))))))))))))</f>
        <v/>
      </c>
      <c r="T42">
        <f>IF(COUNTA(B42:P42)&gt;0,1,0)</f>
        <v>0</v>
      </c>
      <c r="U42" t="str">
        <f>IF(T42=0,"",IF(AND(L42="Recibido",M42=""),IF(C42="","",C42),IF(M42="","",M42)))</f>
        <v/>
      </c>
      <c r="V42" t="str">
        <f>IF(OR(T42=0,NOT(ISNUMBER(MATCH(L42,Ajustes!$B$9:$B$17,0)))),"",IF(INDEX(Ajustes!$C$9:$C$17,MATCH(L42,Ajustes!$B$9:$B$17,0))="","",INDEX(Ajustes!$C$9:$C$17,MATCH(L42,Ajustes!$B$9:$B$17,0))))</f>
        <v/>
      </c>
      <c r="W42">
        <f>IF(AND(T42=1,N42="",OR(L42="Recibido",L42="Confirmado",L42="Preparado",L42="En reparto",L42="Incidencia")),1,0)</f>
        <v>0</v>
      </c>
      <c r="X42">
        <f>IF(S42&lt;&gt;"",1,0)</f>
        <v>0</v>
      </c>
      <c r="Y42">
        <f>IF(A42&lt;&gt;"",1,0)</f>
        <v>0</v>
      </c>
      <c r="Z42">
        <f>IF(T42=1,ROW()-5,0)</f>
        <v>0</v>
      </c>
    </row>
    <row r="43">
      <c r="A43" s="21" t="str">
        <f>IF(T43=0,"",IF(S43&lt;&gt;"","Revisa: "&amp;S43,IF(OR(L43="Cobrado",L43="Anulado"),"",IF(AND(N43="",OR(L43="Recibido",L43="Confirmado",L43="Preparado",L43="En reparto",L43="Incidencia"),ISNUMBER(I43),INT(Ajustes!$C$5)&gt;INT(I43)),"Retrasado",IF(OR(L43="Entregado",L43="Facturado"),IF(AND(ISNUMBER(V43),ISNUMBER(N43),INT(Ajustes!$C$5)-INT(N43)&gt;V43),IF(L43="Entregado","Sin facturar","Cobro vencido"),""),IF(AND(ISNUMBER(V43),ISNUMBER(Q43),Q43&gt;V43),INDEX(Ajustes!$E$9:$E$17,MATCH(L43,Ajustes!$B$9:$B$17,0)),""))))))</f>
        <v/>
      </c>
      <c r="B43" s="22" t="n"/>
      <c r="C43" s="23" t="n"/>
      <c r="D43" s="24" t="n"/>
      <c r="E43" s="25" t="n"/>
      <c r="F43" s="25" t="n"/>
      <c r="G43" s="25" t="n"/>
      <c r="H43" s="26" t="n"/>
      <c r="I43" s="23" t="n"/>
      <c r="J43" s="25" t="n"/>
      <c r="K43" s="25" t="n"/>
      <c r="L43" s="25" t="n"/>
      <c r="M43" s="23" t="n"/>
      <c r="N43" s="23" t="n"/>
      <c r="O43" s="27" t="n"/>
      <c r="P43" s="25" t="n"/>
      <c r="Q43" s="28" t="str">
        <f>IF(OR(T43=0,L43="Cobrado",L43="Anulado",NOT(ISNUMBER(U43))),"",MAX(0,INT(Ajustes!$C$5)-INT(U43)))</f>
        <v/>
      </c>
      <c r="R43" s="28" t="str">
        <f>IF(OR(T43=0,L43="Anulado",NOT(ISNUMBER(N43)),NOT(ISNUMBER(I43))),"",IF(INT(N43)=INT(I43),"Sí",IF(INT(N43)&gt;INT(I43),"Tarde","Antes")))</f>
        <v/>
      </c>
      <c r="S43" t="str">
        <f>IF(T43=0,"",IF(L43="","falta el estado",IF(NOT(ISNUMBER(MATCH(L43,Ajustes!$B$9:$B$17,0))),"el estado no es de la lista",IF(E43="","falta el cliente",IF(OR(AND(C43&lt;&gt;"",NOT(ISNUMBER(C43))),AND(I43&lt;&gt;"",NOT(ISNUMBER(I43))),AND(M43&lt;&gt;"",NOT(ISNUMBER(M43))),AND(N43&lt;&gt;"",NOT(ISNUMBER(N43)))),"hay una fecha mal escrita",IF(AND(H43&lt;&gt;"",NOT(ISNUMBER(H43))),"el importe no es un número",IF(C43="","falta «Recibido el»",IF(AND(L43&lt;&gt;"Recibido",L43&lt;&gt;"Anulado",I43=""),"falta la entrega acordada",IF(AND(L43&lt;&gt;"Recibido",L43&lt;&gt;"Anulado",M43=""),"falta la fecha del estado",IF(AND(OR(L43="Entregado",L43="Facturado",L43="Cobrado"),N43=""),"falta «Entregado el»",IF(AND(N43&lt;&gt;"",OR(L43="Recibido",L43="Confirmado",L43="Preparado",L43="En reparto")),"tiene «Entregado el»: cambia el estado",IF(OR(INT(C43)&gt;INT(Ajustes!$C$5),AND(M43&lt;&gt;"",INT(M43)&gt;INT(Ajustes!$C$5)),AND(N43&lt;&gt;"",INT(N43)&gt;INT(Ajustes!$C$5))),"hay una fecha posterior a hoy",IF(AND(M43&lt;&gt;"",INT(M43)&lt;INT(C43)),"la fecha del estado es anterior a «Recibido el»",IF(AND(N43&lt;&gt;"",INT(N43)&lt;INT(C43)),"«Entregado el» es anterior a «Recibido el»",""))))))))))))))</f>
        <v/>
      </c>
      <c r="T43">
        <f>IF(COUNTA(B43:P43)&gt;0,1,0)</f>
        <v>0</v>
      </c>
      <c r="U43" t="str">
        <f>IF(T43=0,"",IF(AND(L43="Recibido",M43=""),IF(C43="","",C43),IF(M43="","",M43)))</f>
        <v/>
      </c>
      <c r="V43" t="str">
        <f>IF(OR(T43=0,NOT(ISNUMBER(MATCH(L43,Ajustes!$B$9:$B$17,0)))),"",IF(INDEX(Ajustes!$C$9:$C$17,MATCH(L43,Ajustes!$B$9:$B$17,0))="","",INDEX(Ajustes!$C$9:$C$17,MATCH(L43,Ajustes!$B$9:$B$17,0))))</f>
        <v/>
      </c>
      <c r="W43">
        <f>IF(AND(T43=1,N43="",OR(L43="Recibido",L43="Confirmado",L43="Preparado",L43="En reparto",L43="Incidencia")),1,0)</f>
        <v>0</v>
      </c>
      <c r="X43">
        <f>IF(S43&lt;&gt;"",1,0)</f>
        <v>0</v>
      </c>
      <c r="Y43">
        <f>IF(A43&lt;&gt;"",1,0)</f>
        <v>0</v>
      </c>
      <c r="Z43">
        <f>IF(T43=1,ROW()-5,0)</f>
        <v>0</v>
      </c>
    </row>
    <row r="44">
      <c r="A44" s="21" t="str">
        <f>IF(T44=0,"",IF(S44&lt;&gt;"","Revisa: "&amp;S44,IF(OR(L44="Cobrado",L44="Anulado"),"",IF(AND(N44="",OR(L44="Recibido",L44="Confirmado",L44="Preparado",L44="En reparto",L44="Incidencia"),ISNUMBER(I44),INT(Ajustes!$C$5)&gt;INT(I44)),"Retrasado",IF(OR(L44="Entregado",L44="Facturado"),IF(AND(ISNUMBER(V44),ISNUMBER(N44),INT(Ajustes!$C$5)-INT(N44)&gt;V44),IF(L44="Entregado","Sin facturar","Cobro vencido"),""),IF(AND(ISNUMBER(V44),ISNUMBER(Q44),Q44&gt;V44),INDEX(Ajustes!$E$9:$E$17,MATCH(L44,Ajustes!$B$9:$B$17,0)),""))))))</f>
        <v/>
      </c>
      <c r="B44" s="22" t="n"/>
      <c r="C44" s="23" t="n"/>
      <c r="D44" s="24" t="n"/>
      <c r="E44" s="25" t="n"/>
      <c r="F44" s="25" t="n"/>
      <c r="G44" s="25" t="n"/>
      <c r="H44" s="26" t="n"/>
      <c r="I44" s="23" t="n"/>
      <c r="J44" s="25" t="n"/>
      <c r="K44" s="25" t="n"/>
      <c r="L44" s="25" t="n"/>
      <c r="M44" s="23" t="n"/>
      <c r="N44" s="23" t="n"/>
      <c r="O44" s="27" t="n"/>
      <c r="P44" s="25" t="n"/>
      <c r="Q44" s="28" t="str">
        <f>IF(OR(T44=0,L44="Cobrado",L44="Anulado",NOT(ISNUMBER(U44))),"",MAX(0,INT(Ajustes!$C$5)-INT(U44)))</f>
        <v/>
      </c>
      <c r="R44" s="28" t="str">
        <f>IF(OR(T44=0,L44="Anulado",NOT(ISNUMBER(N44)),NOT(ISNUMBER(I44))),"",IF(INT(N44)=INT(I44),"Sí",IF(INT(N44)&gt;INT(I44),"Tarde","Antes")))</f>
        <v/>
      </c>
      <c r="S44" t="str">
        <f>IF(T44=0,"",IF(L44="","falta el estado",IF(NOT(ISNUMBER(MATCH(L44,Ajustes!$B$9:$B$17,0))),"el estado no es de la lista",IF(E44="","falta el cliente",IF(OR(AND(C44&lt;&gt;"",NOT(ISNUMBER(C44))),AND(I44&lt;&gt;"",NOT(ISNUMBER(I44))),AND(M44&lt;&gt;"",NOT(ISNUMBER(M44))),AND(N44&lt;&gt;"",NOT(ISNUMBER(N44)))),"hay una fecha mal escrita",IF(AND(H44&lt;&gt;"",NOT(ISNUMBER(H44))),"el importe no es un número",IF(C44="","falta «Recibido el»",IF(AND(L44&lt;&gt;"Recibido",L44&lt;&gt;"Anulado",I44=""),"falta la entrega acordada",IF(AND(L44&lt;&gt;"Recibido",L44&lt;&gt;"Anulado",M44=""),"falta la fecha del estado",IF(AND(OR(L44="Entregado",L44="Facturado",L44="Cobrado"),N44=""),"falta «Entregado el»",IF(AND(N44&lt;&gt;"",OR(L44="Recibido",L44="Confirmado",L44="Preparado",L44="En reparto")),"tiene «Entregado el»: cambia el estado",IF(OR(INT(C44)&gt;INT(Ajustes!$C$5),AND(M44&lt;&gt;"",INT(M44)&gt;INT(Ajustes!$C$5)),AND(N44&lt;&gt;"",INT(N44)&gt;INT(Ajustes!$C$5))),"hay una fecha posterior a hoy",IF(AND(M44&lt;&gt;"",INT(M44)&lt;INT(C44)),"la fecha del estado es anterior a «Recibido el»",IF(AND(N44&lt;&gt;"",INT(N44)&lt;INT(C44)),"«Entregado el» es anterior a «Recibido el»",""))))))))))))))</f>
        <v/>
      </c>
      <c r="T44">
        <f>IF(COUNTA(B44:P44)&gt;0,1,0)</f>
        <v>0</v>
      </c>
      <c r="U44" t="str">
        <f>IF(T44=0,"",IF(AND(L44="Recibido",M44=""),IF(C44="","",C44),IF(M44="","",M44)))</f>
        <v/>
      </c>
      <c r="V44" t="str">
        <f>IF(OR(T44=0,NOT(ISNUMBER(MATCH(L44,Ajustes!$B$9:$B$17,0)))),"",IF(INDEX(Ajustes!$C$9:$C$17,MATCH(L44,Ajustes!$B$9:$B$17,0))="","",INDEX(Ajustes!$C$9:$C$17,MATCH(L44,Ajustes!$B$9:$B$17,0))))</f>
        <v/>
      </c>
      <c r="W44">
        <f>IF(AND(T44=1,N44="",OR(L44="Recibido",L44="Confirmado",L44="Preparado",L44="En reparto",L44="Incidencia")),1,0)</f>
        <v>0</v>
      </c>
      <c r="X44">
        <f>IF(S44&lt;&gt;"",1,0)</f>
        <v>0</v>
      </c>
      <c r="Y44">
        <f>IF(A44&lt;&gt;"",1,0)</f>
        <v>0</v>
      </c>
      <c r="Z44">
        <f>IF(T44=1,ROW()-5,0)</f>
        <v>0</v>
      </c>
    </row>
    <row r="45">
      <c r="A45" s="21" t="str">
        <f>IF(T45=0,"",IF(S45&lt;&gt;"","Revisa: "&amp;S45,IF(OR(L45="Cobrado",L45="Anulado"),"",IF(AND(N45="",OR(L45="Recibido",L45="Confirmado",L45="Preparado",L45="En reparto",L45="Incidencia"),ISNUMBER(I45),INT(Ajustes!$C$5)&gt;INT(I45)),"Retrasado",IF(OR(L45="Entregado",L45="Facturado"),IF(AND(ISNUMBER(V45),ISNUMBER(N45),INT(Ajustes!$C$5)-INT(N45)&gt;V45),IF(L45="Entregado","Sin facturar","Cobro vencido"),""),IF(AND(ISNUMBER(V45),ISNUMBER(Q45),Q45&gt;V45),INDEX(Ajustes!$E$9:$E$17,MATCH(L45,Ajustes!$B$9:$B$17,0)),""))))))</f>
        <v/>
      </c>
      <c r="B45" s="22" t="n"/>
      <c r="C45" s="23" t="n"/>
      <c r="D45" s="24" t="n"/>
      <c r="E45" s="25" t="n"/>
      <c r="F45" s="25" t="n"/>
      <c r="G45" s="25" t="n"/>
      <c r="H45" s="26" t="n"/>
      <c r="I45" s="23" t="n"/>
      <c r="J45" s="25" t="n"/>
      <c r="K45" s="25" t="n"/>
      <c r="L45" s="25" t="n"/>
      <c r="M45" s="23" t="n"/>
      <c r="N45" s="23" t="n"/>
      <c r="O45" s="27" t="n"/>
      <c r="P45" s="25" t="n"/>
      <c r="Q45" s="28" t="str">
        <f>IF(OR(T45=0,L45="Cobrado",L45="Anulado",NOT(ISNUMBER(U45))),"",MAX(0,INT(Ajustes!$C$5)-INT(U45)))</f>
        <v/>
      </c>
      <c r="R45" s="28" t="str">
        <f>IF(OR(T45=0,L45="Anulado",NOT(ISNUMBER(N45)),NOT(ISNUMBER(I45))),"",IF(INT(N45)=INT(I45),"Sí",IF(INT(N45)&gt;INT(I45),"Tarde","Antes")))</f>
        <v/>
      </c>
      <c r="S45" t="str">
        <f>IF(T45=0,"",IF(L45="","falta el estado",IF(NOT(ISNUMBER(MATCH(L45,Ajustes!$B$9:$B$17,0))),"el estado no es de la lista",IF(E45="","falta el cliente",IF(OR(AND(C45&lt;&gt;"",NOT(ISNUMBER(C45))),AND(I45&lt;&gt;"",NOT(ISNUMBER(I45))),AND(M45&lt;&gt;"",NOT(ISNUMBER(M45))),AND(N45&lt;&gt;"",NOT(ISNUMBER(N45)))),"hay una fecha mal escrita",IF(AND(H45&lt;&gt;"",NOT(ISNUMBER(H45))),"el importe no es un número",IF(C45="","falta «Recibido el»",IF(AND(L45&lt;&gt;"Recibido",L45&lt;&gt;"Anulado",I45=""),"falta la entrega acordada",IF(AND(L45&lt;&gt;"Recibido",L45&lt;&gt;"Anulado",M45=""),"falta la fecha del estado",IF(AND(OR(L45="Entregado",L45="Facturado",L45="Cobrado"),N45=""),"falta «Entregado el»",IF(AND(N45&lt;&gt;"",OR(L45="Recibido",L45="Confirmado",L45="Preparado",L45="En reparto")),"tiene «Entregado el»: cambia el estado",IF(OR(INT(C45)&gt;INT(Ajustes!$C$5),AND(M45&lt;&gt;"",INT(M45)&gt;INT(Ajustes!$C$5)),AND(N45&lt;&gt;"",INT(N45)&gt;INT(Ajustes!$C$5))),"hay una fecha posterior a hoy",IF(AND(M45&lt;&gt;"",INT(M45)&lt;INT(C45)),"la fecha del estado es anterior a «Recibido el»",IF(AND(N45&lt;&gt;"",INT(N45)&lt;INT(C45)),"«Entregado el» es anterior a «Recibido el»",""))))))))))))))</f>
        <v/>
      </c>
      <c r="T45">
        <f>IF(COUNTA(B45:P45)&gt;0,1,0)</f>
        <v>0</v>
      </c>
      <c r="U45" t="str">
        <f>IF(T45=0,"",IF(AND(L45="Recibido",M45=""),IF(C45="","",C45),IF(M45="","",M45)))</f>
        <v/>
      </c>
      <c r="V45" t="str">
        <f>IF(OR(T45=0,NOT(ISNUMBER(MATCH(L45,Ajustes!$B$9:$B$17,0)))),"",IF(INDEX(Ajustes!$C$9:$C$17,MATCH(L45,Ajustes!$B$9:$B$17,0))="","",INDEX(Ajustes!$C$9:$C$17,MATCH(L45,Ajustes!$B$9:$B$17,0))))</f>
        <v/>
      </c>
      <c r="W45">
        <f>IF(AND(T45=1,N45="",OR(L45="Recibido",L45="Confirmado",L45="Preparado",L45="En reparto",L45="Incidencia")),1,0)</f>
        <v>0</v>
      </c>
      <c r="X45">
        <f>IF(S45&lt;&gt;"",1,0)</f>
        <v>0</v>
      </c>
      <c r="Y45">
        <f>IF(A45&lt;&gt;"",1,0)</f>
        <v>0</v>
      </c>
      <c r="Z45">
        <f>IF(T45=1,ROW()-5,0)</f>
        <v>0</v>
      </c>
    </row>
    <row r="46">
      <c r="A46" s="21" t="str">
        <f>IF(T46=0,"",IF(S46&lt;&gt;"","Revisa: "&amp;S46,IF(OR(L46="Cobrado",L46="Anulado"),"",IF(AND(N46="",OR(L46="Recibido",L46="Confirmado",L46="Preparado",L46="En reparto",L46="Incidencia"),ISNUMBER(I46),INT(Ajustes!$C$5)&gt;INT(I46)),"Retrasado",IF(OR(L46="Entregado",L46="Facturado"),IF(AND(ISNUMBER(V46),ISNUMBER(N46),INT(Ajustes!$C$5)-INT(N46)&gt;V46),IF(L46="Entregado","Sin facturar","Cobro vencido"),""),IF(AND(ISNUMBER(V46),ISNUMBER(Q46),Q46&gt;V46),INDEX(Ajustes!$E$9:$E$17,MATCH(L46,Ajustes!$B$9:$B$17,0)),""))))))</f>
        <v/>
      </c>
      <c r="B46" s="22" t="n"/>
      <c r="C46" s="23" t="n"/>
      <c r="D46" s="24" t="n"/>
      <c r="E46" s="25" t="n"/>
      <c r="F46" s="25" t="n"/>
      <c r="G46" s="25" t="n"/>
      <c r="H46" s="26" t="n"/>
      <c r="I46" s="23" t="n"/>
      <c r="J46" s="25" t="n"/>
      <c r="K46" s="25" t="n"/>
      <c r="L46" s="25" t="n"/>
      <c r="M46" s="23" t="n"/>
      <c r="N46" s="23" t="n"/>
      <c r="O46" s="27" t="n"/>
      <c r="P46" s="25" t="n"/>
      <c r="Q46" s="28" t="str">
        <f>IF(OR(T46=0,L46="Cobrado",L46="Anulado",NOT(ISNUMBER(U46))),"",MAX(0,INT(Ajustes!$C$5)-INT(U46)))</f>
        <v/>
      </c>
      <c r="R46" s="28" t="str">
        <f>IF(OR(T46=0,L46="Anulado",NOT(ISNUMBER(N46)),NOT(ISNUMBER(I46))),"",IF(INT(N46)=INT(I46),"Sí",IF(INT(N46)&gt;INT(I46),"Tarde","Antes")))</f>
        <v/>
      </c>
      <c r="S46" t="str">
        <f>IF(T46=0,"",IF(L46="","falta el estado",IF(NOT(ISNUMBER(MATCH(L46,Ajustes!$B$9:$B$17,0))),"el estado no es de la lista",IF(E46="","falta el cliente",IF(OR(AND(C46&lt;&gt;"",NOT(ISNUMBER(C46))),AND(I46&lt;&gt;"",NOT(ISNUMBER(I46))),AND(M46&lt;&gt;"",NOT(ISNUMBER(M46))),AND(N46&lt;&gt;"",NOT(ISNUMBER(N46)))),"hay una fecha mal escrita",IF(AND(H46&lt;&gt;"",NOT(ISNUMBER(H46))),"el importe no es un número",IF(C46="","falta «Recibido el»",IF(AND(L46&lt;&gt;"Recibido",L46&lt;&gt;"Anulado",I46=""),"falta la entrega acordada",IF(AND(L46&lt;&gt;"Recibido",L46&lt;&gt;"Anulado",M46=""),"falta la fecha del estado",IF(AND(OR(L46="Entregado",L46="Facturado",L46="Cobrado"),N46=""),"falta «Entregado el»",IF(AND(N46&lt;&gt;"",OR(L46="Recibido",L46="Confirmado",L46="Preparado",L46="En reparto")),"tiene «Entregado el»: cambia el estado",IF(OR(INT(C46)&gt;INT(Ajustes!$C$5),AND(M46&lt;&gt;"",INT(M46)&gt;INT(Ajustes!$C$5)),AND(N46&lt;&gt;"",INT(N46)&gt;INT(Ajustes!$C$5))),"hay una fecha posterior a hoy",IF(AND(M46&lt;&gt;"",INT(M46)&lt;INT(C46)),"la fecha del estado es anterior a «Recibido el»",IF(AND(N46&lt;&gt;"",INT(N46)&lt;INT(C46)),"«Entregado el» es anterior a «Recibido el»",""))))))))))))))</f>
        <v/>
      </c>
      <c r="T46">
        <f>IF(COUNTA(B46:P46)&gt;0,1,0)</f>
        <v>0</v>
      </c>
      <c r="U46" t="str">
        <f>IF(T46=0,"",IF(AND(L46="Recibido",M46=""),IF(C46="","",C46),IF(M46="","",M46)))</f>
        <v/>
      </c>
      <c r="V46" t="str">
        <f>IF(OR(T46=0,NOT(ISNUMBER(MATCH(L46,Ajustes!$B$9:$B$17,0)))),"",IF(INDEX(Ajustes!$C$9:$C$17,MATCH(L46,Ajustes!$B$9:$B$17,0))="","",INDEX(Ajustes!$C$9:$C$17,MATCH(L46,Ajustes!$B$9:$B$17,0))))</f>
        <v/>
      </c>
      <c r="W46">
        <f>IF(AND(T46=1,N46="",OR(L46="Recibido",L46="Confirmado",L46="Preparado",L46="En reparto",L46="Incidencia")),1,0)</f>
        <v>0</v>
      </c>
      <c r="X46">
        <f>IF(S46&lt;&gt;"",1,0)</f>
        <v>0</v>
      </c>
      <c r="Y46">
        <f>IF(A46&lt;&gt;"",1,0)</f>
        <v>0</v>
      </c>
      <c r="Z46">
        <f>IF(T46=1,ROW()-5,0)</f>
        <v>0</v>
      </c>
    </row>
    <row r="47">
      <c r="A47" s="21" t="str">
        <f>IF(T47=0,"",IF(S47&lt;&gt;"","Revisa: "&amp;S47,IF(OR(L47="Cobrado",L47="Anulado"),"",IF(AND(N47="",OR(L47="Recibido",L47="Confirmado",L47="Preparado",L47="En reparto",L47="Incidencia"),ISNUMBER(I47),INT(Ajustes!$C$5)&gt;INT(I47)),"Retrasado",IF(OR(L47="Entregado",L47="Facturado"),IF(AND(ISNUMBER(V47),ISNUMBER(N47),INT(Ajustes!$C$5)-INT(N47)&gt;V47),IF(L47="Entregado","Sin facturar","Cobro vencido"),""),IF(AND(ISNUMBER(V47),ISNUMBER(Q47),Q47&gt;V47),INDEX(Ajustes!$E$9:$E$17,MATCH(L47,Ajustes!$B$9:$B$17,0)),""))))))</f>
        <v/>
      </c>
      <c r="B47" s="22" t="n"/>
      <c r="C47" s="23" t="n"/>
      <c r="D47" s="24" t="n"/>
      <c r="E47" s="25" t="n"/>
      <c r="F47" s="25" t="n"/>
      <c r="G47" s="25" t="n"/>
      <c r="H47" s="26" t="n"/>
      <c r="I47" s="23" t="n"/>
      <c r="J47" s="25" t="n"/>
      <c r="K47" s="25" t="n"/>
      <c r="L47" s="25" t="n"/>
      <c r="M47" s="23" t="n"/>
      <c r="N47" s="23" t="n"/>
      <c r="O47" s="27" t="n"/>
      <c r="P47" s="25" t="n"/>
      <c r="Q47" s="28" t="str">
        <f>IF(OR(T47=0,L47="Cobrado",L47="Anulado",NOT(ISNUMBER(U47))),"",MAX(0,INT(Ajustes!$C$5)-INT(U47)))</f>
        <v/>
      </c>
      <c r="R47" s="28" t="str">
        <f>IF(OR(T47=0,L47="Anulado",NOT(ISNUMBER(N47)),NOT(ISNUMBER(I47))),"",IF(INT(N47)=INT(I47),"Sí",IF(INT(N47)&gt;INT(I47),"Tarde","Antes")))</f>
        <v/>
      </c>
      <c r="S47" t="str">
        <f>IF(T47=0,"",IF(L47="","falta el estado",IF(NOT(ISNUMBER(MATCH(L47,Ajustes!$B$9:$B$17,0))),"el estado no es de la lista",IF(E47="","falta el cliente",IF(OR(AND(C47&lt;&gt;"",NOT(ISNUMBER(C47))),AND(I47&lt;&gt;"",NOT(ISNUMBER(I47))),AND(M47&lt;&gt;"",NOT(ISNUMBER(M47))),AND(N47&lt;&gt;"",NOT(ISNUMBER(N47)))),"hay una fecha mal escrita",IF(AND(H47&lt;&gt;"",NOT(ISNUMBER(H47))),"el importe no es un número",IF(C47="","falta «Recibido el»",IF(AND(L47&lt;&gt;"Recibido",L47&lt;&gt;"Anulado",I47=""),"falta la entrega acordada",IF(AND(L47&lt;&gt;"Recibido",L47&lt;&gt;"Anulado",M47=""),"falta la fecha del estado",IF(AND(OR(L47="Entregado",L47="Facturado",L47="Cobrado"),N47=""),"falta «Entregado el»",IF(AND(N47&lt;&gt;"",OR(L47="Recibido",L47="Confirmado",L47="Preparado",L47="En reparto")),"tiene «Entregado el»: cambia el estado",IF(OR(INT(C47)&gt;INT(Ajustes!$C$5),AND(M47&lt;&gt;"",INT(M47)&gt;INT(Ajustes!$C$5)),AND(N47&lt;&gt;"",INT(N47)&gt;INT(Ajustes!$C$5))),"hay una fecha posterior a hoy",IF(AND(M47&lt;&gt;"",INT(M47)&lt;INT(C47)),"la fecha del estado es anterior a «Recibido el»",IF(AND(N47&lt;&gt;"",INT(N47)&lt;INT(C47)),"«Entregado el» es anterior a «Recibido el»",""))))))))))))))</f>
        <v/>
      </c>
      <c r="T47">
        <f>IF(COUNTA(B47:P47)&gt;0,1,0)</f>
        <v>0</v>
      </c>
      <c r="U47" t="str">
        <f>IF(T47=0,"",IF(AND(L47="Recibido",M47=""),IF(C47="","",C47),IF(M47="","",M47)))</f>
        <v/>
      </c>
      <c r="V47" t="str">
        <f>IF(OR(T47=0,NOT(ISNUMBER(MATCH(L47,Ajustes!$B$9:$B$17,0)))),"",IF(INDEX(Ajustes!$C$9:$C$17,MATCH(L47,Ajustes!$B$9:$B$17,0))="","",INDEX(Ajustes!$C$9:$C$17,MATCH(L47,Ajustes!$B$9:$B$17,0))))</f>
        <v/>
      </c>
      <c r="W47">
        <f>IF(AND(T47=1,N47="",OR(L47="Recibido",L47="Confirmado",L47="Preparado",L47="En reparto",L47="Incidencia")),1,0)</f>
        <v>0</v>
      </c>
      <c r="X47">
        <f>IF(S47&lt;&gt;"",1,0)</f>
        <v>0</v>
      </c>
      <c r="Y47">
        <f>IF(A47&lt;&gt;"",1,0)</f>
        <v>0</v>
      </c>
      <c r="Z47">
        <f>IF(T47=1,ROW()-5,0)</f>
        <v>0</v>
      </c>
    </row>
    <row r="48">
      <c r="A48" s="21" t="str">
        <f>IF(T48=0,"",IF(S48&lt;&gt;"","Revisa: "&amp;S48,IF(OR(L48="Cobrado",L48="Anulado"),"",IF(AND(N48="",OR(L48="Recibido",L48="Confirmado",L48="Preparado",L48="En reparto",L48="Incidencia"),ISNUMBER(I48),INT(Ajustes!$C$5)&gt;INT(I48)),"Retrasado",IF(OR(L48="Entregado",L48="Facturado"),IF(AND(ISNUMBER(V48),ISNUMBER(N48),INT(Ajustes!$C$5)-INT(N48)&gt;V48),IF(L48="Entregado","Sin facturar","Cobro vencido"),""),IF(AND(ISNUMBER(V48),ISNUMBER(Q48),Q48&gt;V48),INDEX(Ajustes!$E$9:$E$17,MATCH(L48,Ajustes!$B$9:$B$17,0)),""))))))</f>
        <v/>
      </c>
      <c r="B48" s="22" t="n"/>
      <c r="C48" s="23" t="n"/>
      <c r="D48" s="24" t="n"/>
      <c r="E48" s="25" t="n"/>
      <c r="F48" s="25" t="n"/>
      <c r="G48" s="25" t="n"/>
      <c r="H48" s="26" t="n"/>
      <c r="I48" s="23" t="n"/>
      <c r="J48" s="25" t="n"/>
      <c r="K48" s="25" t="n"/>
      <c r="L48" s="25" t="n"/>
      <c r="M48" s="23" t="n"/>
      <c r="N48" s="23" t="n"/>
      <c r="O48" s="27" t="n"/>
      <c r="P48" s="25" t="n"/>
      <c r="Q48" s="28" t="str">
        <f>IF(OR(T48=0,L48="Cobrado",L48="Anulado",NOT(ISNUMBER(U48))),"",MAX(0,INT(Ajustes!$C$5)-INT(U48)))</f>
        <v/>
      </c>
      <c r="R48" s="28" t="str">
        <f>IF(OR(T48=0,L48="Anulado",NOT(ISNUMBER(N48)),NOT(ISNUMBER(I48))),"",IF(INT(N48)=INT(I48),"Sí",IF(INT(N48)&gt;INT(I48),"Tarde","Antes")))</f>
        <v/>
      </c>
      <c r="S48" t="str">
        <f>IF(T48=0,"",IF(L48="","falta el estado",IF(NOT(ISNUMBER(MATCH(L48,Ajustes!$B$9:$B$17,0))),"el estado no es de la lista",IF(E48="","falta el cliente",IF(OR(AND(C48&lt;&gt;"",NOT(ISNUMBER(C48))),AND(I48&lt;&gt;"",NOT(ISNUMBER(I48))),AND(M48&lt;&gt;"",NOT(ISNUMBER(M48))),AND(N48&lt;&gt;"",NOT(ISNUMBER(N48)))),"hay una fecha mal escrita",IF(AND(H48&lt;&gt;"",NOT(ISNUMBER(H48))),"el importe no es un número",IF(C48="","falta «Recibido el»",IF(AND(L48&lt;&gt;"Recibido",L48&lt;&gt;"Anulado",I48=""),"falta la entrega acordada",IF(AND(L48&lt;&gt;"Recibido",L48&lt;&gt;"Anulado",M48=""),"falta la fecha del estado",IF(AND(OR(L48="Entregado",L48="Facturado",L48="Cobrado"),N48=""),"falta «Entregado el»",IF(AND(N48&lt;&gt;"",OR(L48="Recibido",L48="Confirmado",L48="Preparado",L48="En reparto")),"tiene «Entregado el»: cambia el estado",IF(OR(INT(C48)&gt;INT(Ajustes!$C$5),AND(M48&lt;&gt;"",INT(M48)&gt;INT(Ajustes!$C$5)),AND(N48&lt;&gt;"",INT(N48)&gt;INT(Ajustes!$C$5))),"hay una fecha posterior a hoy",IF(AND(M48&lt;&gt;"",INT(M48)&lt;INT(C48)),"la fecha del estado es anterior a «Recibido el»",IF(AND(N48&lt;&gt;"",INT(N48)&lt;INT(C48)),"«Entregado el» es anterior a «Recibido el»",""))))))))))))))</f>
        <v/>
      </c>
      <c r="T48">
        <f>IF(COUNTA(B48:P48)&gt;0,1,0)</f>
        <v>0</v>
      </c>
      <c r="U48" t="str">
        <f>IF(T48=0,"",IF(AND(L48="Recibido",M48=""),IF(C48="","",C48),IF(M48="","",M48)))</f>
        <v/>
      </c>
      <c r="V48" t="str">
        <f>IF(OR(T48=0,NOT(ISNUMBER(MATCH(L48,Ajustes!$B$9:$B$17,0)))),"",IF(INDEX(Ajustes!$C$9:$C$17,MATCH(L48,Ajustes!$B$9:$B$17,0))="","",INDEX(Ajustes!$C$9:$C$17,MATCH(L48,Ajustes!$B$9:$B$17,0))))</f>
        <v/>
      </c>
      <c r="W48">
        <f>IF(AND(T48=1,N48="",OR(L48="Recibido",L48="Confirmado",L48="Preparado",L48="En reparto",L48="Incidencia")),1,0)</f>
        <v>0</v>
      </c>
      <c r="X48">
        <f>IF(S48&lt;&gt;"",1,0)</f>
        <v>0</v>
      </c>
      <c r="Y48">
        <f>IF(A48&lt;&gt;"",1,0)</f>
        <v>0</v>
      </c>
      <c r="Z48">
        <f>IF(T48=1,ROW()-5,0)</f>
        <v>0</v>
      </c>
    </row>
    <row r="49">
      <c r="A49" s="21" t="str">
        <f>IF(T49=0,"",IF(S49&lt;&gt;"","Revisa: "&amp;S49,IF(OR(L49="Cobrado",L49="Anulado"),"",IF(AND(N49="",OR(L49="Recibido",L49="Confirmado",L49="Preparado",L49="En reparto",L49="Incidencia"),ISNUMBER(I49),INT(Ajustes!$C$5)&gt;INT(I49)),"Retrasado",IF(OR(L49="Entregado",L49="Facturado"),IF(AND(ISNUMBER(V49),ISNUMBER(N49),INT(Ajustes!$C$5)-INT(N49)&gt;V49),IF(L49="Entregado","Sin facturar","Cobro vencido"),""),IF(AND(ISNUMBER(V49),ISNUMBER(Q49),Q49&gt;V49),INDEX(Ajustes!$E$9:$E$17,MATCH(L49,Ajustes!$B$9:$B$17,0)),""))))))</f>
        <v/>
      </c>
      <c r="B49" s="22" t="n"/>
      <c r="C49" s="23" t="n"/>
      <c r="D49" s="24" t="n"/>
      <c r="E49" s="25" t="n"/>
      <c r="F49" s="25" t="n"/>
      <c r="G49" s="25" t="n"/>
      <c r="H49" s="26" t="n"/>
      <c r="I49" s="23" t="n"/>
      <c r="J49" s="25" t="n"/>
      <c r="K49" s="25" t="n"/>
      <c r="L49" s="25" t="n"/>
      <c r="M49" s="23" t="n"/>
      <c r="N49" s="23" t="n"/>
      <c r="O49" s="27" t="n"/>
      <c r="P49" s="25" t="n"/>
      <c r="Q49" s="28" t="str">
        <f>IF(OR(T49=0,L49="Cobrado",L49="Anulado",NOT(ISNUMBER(U49))),"",MAX(0,INT(Ajustes!$C$5)-INT(U49)))</f>
        <v/>
      </c>
      <c r="R49" s="28" t="str">
        <f>IF(OR(T49=0,L49="Anulado",NOT(ISNUMBER(N49)),NOT(ISNUMBER(I49))),"",IF(INT(N49)=INT(I49),"Sí",IF(INT(N49)&gt;INT(I49),"Tarde","Antes")))</f>
        <v/>
      </c>
      <c r="S49" t="str">
        <f>IF(T49=0,"",IF(L49="","falta el estado",IF(NOT(ISNUMBER(MATCH(L49,Ajustes!$B$9:$B$17,0))),"el estado no es de la lista",IF(E49="","falta el cliente",IF(OR(AND(C49&lt;&gt;"",NOT(ISNUMBER(C49))),AND(I49&lt;&gt;"",NOT(ISNUMBER(I49))),AND(M49&lt;&gt;"",NOT(ISNUMBER(M49))),AND(N49&lt;&gt;"",NOT(ISNUMBER(N49)))),"hay una fecha mal escrita",IF(AND(H49&lt;&gt;"",NOT(ISNUMBER(H49))),"el importe no es un número",IF(C49="","falta «Recibido el»",IF(AND(L49&lt;&gt;"Recibido",L49&lt;&gt;"Anulado",I49=""),"falta la entrega acordada",IF(AND(L49&lt;&gt;"Recibido",L49&lt;&gt;"Anulado",M49=""),"falta la fecha del estado",IF(AND(OR(L49="Entregado",L49="Facturado",L49="Cobrado"),N49=""),"falta «Entregado el»",IF(AND(N49&lt;&gt;"",OR(L49="Recibido",L49="Confirmado",L49="Preparado",L49="En reparto")),"tiene «Entregado el»: cambia el estado",IF(OR(INT(C49)&gt;INT(Ajustes!$C$5),AND(M49&lt;&gt;"",INT(M49)&gt;INT(Ajustes!$C$5)),AND(N49&lt;&gt;"",INT(N49)&gt;INT(Ajustes!$C$5))),"hay una fecha posterior a hoy",IF(AND(M49&lt;&gt;"",INT(M49)&lt;INT(C49)),"la fecha del estado es anterior a «Recibido el»",IF(AND(N49&lt;&gt;"",INT(N49)&lt;INT(C49)),"«Entregado el» es anterior a «Recibido el»",""))))))))))))))</f>
        <v/>
      </c>
      <c r="T49">
        <f>IF(COUNTA(B49:P49)&gt;0,1,0)</f>
        <v>0</v>
      </c>
      <c r="U49" t="str">
        <f>IF(T49=0,"",IF(AND(L49="Recibido",M49=""),IF(C49="","",C49),IF(M49="","",M49)))</f>
        <v/>
      </c>
      <c r="V49" t="str">
        <f>IF(OR(T49=0,NOT(ISNUMBER(MATCH(L49,Ajustes!$B$9:$B$17,0)))),"",IF(INDEX(Ajustes!$C$9:$C$17,MATCH(L49,Ajustes!$B$9:$B$17,0))="","",INDEX(Ajustes!$C$9:$C$17,MATCH(L49,Ajustes!$B$9:$B$17,0))))</f>
        <v/>
      </c>
      <c r="W49">
        <f>IF(AND(T49=1,N49="",OR(L49="Recibido",L49="Confirmado",L49="Preparado",L49="En reparto",L49="Incidencia")),1,0)</f>
        <v>0</v>
      </c>
      <c r="X49">
        <f>IF(S49&lt;&gt;"",1,0)</f>
        <v>0</v>
      </c>
      <c r="Y49">
        <f>IF(A49&lt;&gt;"",1,0)</f>
        <v>0</v>
      </c>
      <c r="Z49">
        <f>IF(T49=1,ROW()-5,0)</f>
        <v>0</v>
      </c>
    </row>
    <row r="50">
      <c r="A50" s="21" t="str">
        <f>IF(T50=0,"",IF(S50&lt;&gt;"","Revisa: "&amp;S50,IF(OR(L50="Cobrado",L50="Anulado"),"",IF(AND(N50="",OR(L50="Recibido",L50="Confirmado",L50="Preparado",L50="En reparto",L50="Incidencia"),ISNUMBER(I50),INT(Ajustes!$C$5)&gt;INT(I50)),"Retrasado",IF(OR(L50="Entregado",L50="Facturado"),IF(AND(ISNUMBER(V50),ISNUMBER(N50),INT(Ajustes!$C$5)-INT(N50)&gt;V50),IF(L50="Entregado","Sin facturar","Cobro vencido"),""),IF(AND(ISNUMBER(V50),ISNUMBER(Q50),Q50&gt;V50),INDEX(Ajustes!$E$9:$E$17,MATCH(L50,Ajustes!$B$9:$B$17,0)),""))))))</f>
        <v/>
      </c>
      <c r="B50" s="22" t="n"/>
      <c r="C50" s="23" t="n"/>
      <c r="D50" s="24" t="n"/>
      <c r="E50" s="25" t="n"/>
      <c r="F50" s="25" t="n"/>
      <c r="G50" s="25" t="n"/>
      <c r="H50" s="26" t="n"/>
      <c r="I50" s="23" t="n"/>
      <c r="J50" s="25" t="n"/>
      <c r="K50" s="25" t="n"/>
      <c r="L50" s="25" t="n"/>
      <c r="M50" s="23" t="n"/>
      <c r="N50" s="23" t="n"/>
      <c r="O50" s="27" t="n"/>
      <c r="P50" s="25" t="n"/>
      <c r="Q50" s="28" t="str">
        <f>IF(OR(T50=0,L50="Cobrado",L50="Anulado",NOT(ISNUMBER(U50))),"",MAX(0,INT(Ajustes!$C$5)-INT(U50)))</f>
        <v/>
      </c>
      <c r="R50" s="28" t="str">
        <f>IF(OR(T50=0,L50="Anulado",NOT(ISNUMBER(N50)),NOT(ISNUMBER(I50))),"",IF(INT(N50)=INT(I50),"Sí",IF(INT(N50)&gt;INT(I50),"Tarde","Antes")))</f>
        <v/>
      </c>
      <c r="S50" t="str">
        <f>IF(T50=0,"",IF(L50="","falta el estado",IF(NOT(ISNUMBER(MATCH(L50,Ajustes!$B$9:$B$17,0))),"el estado no es de la lista",IF(E50="","falta el cliente",IF(OR(AND(C50&lt;&gt;"",NOT(ISNUMBER(C50))),AND(I50&lt;&gt;"",NOT(ISNUMBER(I50))),AND(M50&lt;&gt;"",NOT(ISNUMBER(M50))),AND(N50&lt;&gt;"",NOT(ISNUMBER(N50)))),"hay una fecha mal escrita",IF(AND(H50&lt;&gt;"",NOT(ISNUMBER(H50))),"el importe no es un número",IF(C50="","falta «Recibido el»",IF(AND(L50&lt;&gt;"Recibido",L50&lt;&gt;"Anulado",I50=""),"falta la entrega acordada",IF(AND(L50&lt;&gt;"Recibido",L50&lt;&gt;"Anulado",M50=""),"falta la fecha del estado",IF(AND(OR(L50="Entregado",L50="Facturado",L50="Cobrado"),N50=""),"falta «Entregado el»",IF(AND(N50&lt;&gt;"",OR(L50="Recibido",L50="Confirmado",L50="Preparado",L50="En reparto")),"tiene «Entregado el»: cambia el estado",IF(OR(INT(C50)&gt;INT(Ajustes!$C$5),AND(M50&lt;&gt;"",INT(M50)&gt;INT(Ajustes!$C$5)),AND(N50&lt;&gt;"",INT(N50)&gt;INT(Ajustes!$C$5))),"hay una fecha posterior a hoy",IF(AND(M50&lt;&gt;"",INT(M50)&lt;INT(C50)),"la fecha del estado es anterior a «Recibido el»",IF(AND(N50&lt;&gt;"",INT(N50)&lt;INT(C50)),"«Entregado el» es anterior a «Recibido el»",""))))))))))))))</f>
        <v/>
      </c>
      <c r="T50">
        <f>IF(COUNTA(B50:P50)&gt;0,1,0)</f>
        <v>0</v>
      </c>
      <c r="U50" t="str">
        <f>IF(T50=0,"",IF(AND(L50="Recibido",M50=""),IF(C50="","",C50),IF(M50="","",M50)))</f>
        <v/>
      </c>
      <c r="V50" t="str">
        <f>IF(OR(T50=0,NOT(ISNUMBER(MATCH(L50,Ajustes!$B$9:$B$17,0)))),"",IF(INDEX(Ajustes!$C$9:$C$17,MATCH(L50,Ajustes!$B$9:$B$17,0))="","",INDEX(Ajustes!$C$9:$C$17,MATCH(L50,Ajustes!$B$9:$B$17,0))))</f>
        <v/>
      </c>
      <c r="W50">
        <f>IF(AND(T50=1,N50="",OR(L50="Recibido",L50="Confirmado",L50="Preparado",L50="En reparto",L50="Incidencia")),1,0)</f>
        <v>0</v>
      </c>
      <c r="X50">
        <f>IF(S50&lt;&gt;"",1,0)</f>
        <v>0</v>
      </c>
      <c r="Y50">
        <f>IF(A50&lt;&gt;"",1,0)</f>
        <v>0</v>
      </c>
      <c r="Z50">
        <f>IF(T50=1,ROW()-5,0)</f>
        <v>0</v>
      </c>
    </row>
    <row r="51">
      <c r="A51" s="21" t="str">
        <f>IF(T51=0,"",IF(S51&lt;&gt;"","Revisa: "&amp;S51,IF(OR(L51="Cobrado",L51="Anulado"),"",IF(AND(N51="",OR(L51="Recibido",L51="Confirmado",L51="Preparado",L51="En reparto",L51="Incidencia"),ISNUMBER(I51),INT(Ajustes!$C$5)&gt;INT(I51)),"Retrasado",IF(OR(L51="Entregado",L51="Facturado"),IF(AND(ISNUMBER(V51),ISNUMBER(N51),INT(Ajustes!$C$5)-INT(N51)&gt;V51),IF(L51="Entregado","Sin facturar","Cobro vencido"),""),IF(AND(ISNUMBER(V51),ISNUMBER(Q51),Q51&gt;V51),INDEX(Ajustes!$E$9:$E$17,MATCH(L51,Ajustes!$B$9:$B$17,0)),""))))))</f>
        <v/>
      </c>
      <c r="B51" s="22" t="n"/>
      <c r="C51" s="23" t="n"/>
      <c r="D51" s="24" t="n"/>
      <c r="E51" s="25" t="n"/>
      <c r="F51" s="25" t="n"/>
      <c r="G51" s="25" t="n"/>
      <c r="H51" s="26" t="n"/>
      <c r="I51" s="23" t="n"/>
      <c r="J51" s="25" t="n"/>
      <c r="K51" s="25" t="n"/>
      <c r="L51" s="25" t="n"/>
      <c r="M51" s="23" t="n"/>
      <c r="N51" s="23" t="n"/>
      <c r="O51" s="27" t="n"/>
      <c r="P51" s="25" t="n"/>
      <c r="Q51" s="28" t="str">
        <f>IF(OR(T51=0,L51="Cobrado",L51="Anulado",NOT(ISNUMBER(U51))),"",MAX(0,INT(Ajustes!$C$5)-INT(U51)))</f>
        <v/>
      </c>
      <c r="R51" s="28" t="str">
        <f>IF(OR(T51=0,L51="Anulado",NOT(ISNUMBER(N51)),NOT(ISNUMBER(I51))),"",IF(INT(N51)=INT(I51),"Sí",IF(INT(N51)&gt;INT(I51),"Tarde","Antes")))</f>
        <v/>
      </c>
      <c r="S51" t="str">
        <f>IF(T51=0,"",IF(L51="","falta el estado",IF(NOT(ISNUMBER(MATCH(L51,Ajustes!$B$9:$B$17,0))),"el estado no es de la lista",IF(E51="","falta el cliente",IF(OR(AND(C51&lt;&gt;"",NOT(ISNUMBER(C51))),AND(I51&lt;&gt;"",NOT(ISNUMBER(I51))),AND(M51&lt;&gt;"",NOT(ISNUMBER(M51))),AND(N51&lt;&gt;"",NOT(ISNUMBER(N51)))),"hay una fecha mal escrita",IF(AND(H51&lt;&gt;"",NOT(ISNUMBER(H51))),"el importe no es un número",IF(C51="","falta «Recibido el»",IF(AND(L51&lt;&gt;"Recibido",L51&lt;&gt;"Anulado",I51=""),"falta la entrega acordada",IF(AND(L51&lt;&gt;"Recibido",L51&lt;&gt;"Anulado",M51=""),"falta la fecha del estado",IF(AND(OR(L51="Entregado",L51="Facturado",L51="Cobrado"),N51=""),"falta «Entregado el»",IF(AND(N51&lt;&gt;"",OR(L51="Recibido",L51="Confirmado",L51="Preparado",L51="En reparto")),"tiene «Entregado el»: cambia el estado",IF(OR(INT(C51)&gt;INT(Ajustes!$C$5),AND(M51&lt;&gt;"",INT(M51)&gt;INT(Ajustes!$C$5)),AND(N51&lt;&gt;"",INT(N51)&gt;INT(Ajustes!$C$5))),"hay una fecha posterior a hoy",IF(AND(M51&lt;&gt;"",INT(M51)&lt;INT(C51)),"la fecha del estado es anterior a «Recibido el»",IF(AND(N51&lt;&gt;"",INT(N51)&lt;INT(C51)),"«Entregado el» es anterior a «Recibido el»",""))))))))))))))</f>
        <v/>
      </c>
      <c r="T51">
        <f>IF(COUNTA(B51:P51)&gt;0,1,0)</f>
        <v>0</v>
      </c>
      <c r="U51" t="str">
        <f>IF(T51=0,"",IF(AND(L51="Recibido",M51=""),IF(C51="","",C51),IF(M51="","",M51)))</f>
        <v/>
      </c>
      <c r="V51" t="str">
        <f>IF(OR(T51=0,NOT(ISNUMBER(MATCH(L51,Ajustes!$B$9:$B$17,0)))),"",IF(INDEX(Ajustes!$C$9:$C$17,MATCH(L51,Ajustes!$B$9:$B$17,0))="","",INDEX(Ajustes!$C$9:$C$17,MATCH(L51,Ajustes!$B$9:$B$17,0))))</f>
        <v/>
      </c>
      <c r="W51">
        <f>IF(AND(T51=1,N51="",OR(L51="Recibido",L51="Confirmado",L51="Preparado",L51="En reparto",L51="Incidencia")),1,0)</f>
        <v>0</v>
      </c>
      <c r="X51">
        <f>IF(S51&lt;&gt;"",1,0)</f>
        <v>0</v>
      </c>
      <c r="Y51">
        <f>IF(A51&lt;&gt;"",1,0)</f>
        <v>0</v>
      </c>
      <c r="Z51">
        <f>IF(T51=1,ROW()-5,0)</f>
        <v>0</v>
      </c>
    </row>
    <row r="52">
      <c r="A52" s="21" t="str">
        <f>IF(T52=0,"",IF(S52&lt;&gt;"","Revisa: "&amp;S52,IF(OR(L52="Cobrado",L52="Anulado"),"",IF(AND(N52="",OR(L52="Recibido",L52="Confirmado",L52="Preparado",L52="En reparto",L52="Incidencia"),ISNUMBER(I52),INT(Ajustes!$C$5)&gt;INT(I52)),"Retrasado",IF(OR(L52="Entregado",L52="Facturado"),IF(AND(ISNUMBER(V52),ISNUMBER(N52),INT(Ajustes!$C$5)-INT(N52)&gt;V52),IF(L52="Entregado","Sin facturar","Cobro vencido"),""),IF(AND(ISNUMBER(V52),ISNUMBER(Q52),Q52&gt;V52),INDEX(Ajustes!$E$9:$E$17,MATCH(L52,Ajustes!$B$9:$B$17,0)),""))))))</f>
        <v/>
      </c>
      <c r="B52" s="22" t="n"/>
      <c r="C52" s="23" t="n"/>
      <c r="D52" s="24" t="n"/>
      <c r="E52" s="25" t="n"/>
      <c r="F52" s="25" t="n"/>
      <c r="G52" s="25" t="n"/>
      <c r="H52" s="26" t="n"/>
      <c r="I52" s="23" t="n"/>
      <c r="J52" s="25" t="n"/>
      <c r="K52" s="25" t="n"/>
      <c r="L52" s="25" t="n"/>
      <c r="M52" s="23" t="n"/>
      <c r="N52" s="23" t="n"/>
      <c r="O52" s="27" t="n"/>
      <c r="P52" s="25" t="n"/>
      <c r="Q52" s="28" t="str">
        <f>IF(OR(T52=0,L52="Cobrado",L52="Anulado",NOT(ISNUMBER(U52))),"",MAX(0,INT(Ajustes!$C$5)-INT(U52)))</f>
        <v/>
      </c>
      <c r="R52" s="28" t="str">
        <f>IF(OR(T52=0,L52="Anulado",NOT(ISNUMBER(N52)),NOT(ISNUMBER(I52))),"",IF(INT(N52)=INT(I52),"Sí",IF(INT(N52)&gt;INT(I52),"Tarde","Antes")))</f>
        <v/>
      </c>
      <c r="S52" t="str">
        <f>IF(T52=0,"",IF(L52="","falta el estado",IF(NOT(ISNUMBER(MATCH(L52,Ajustes!$B$9:$B$17,0))),"el estado no es de la lista",IF(E52="","falta el cliente",IF(OR(AND(C52&lt;&gt;"",NOT(ISNUMBER(C52))),AND(I52&lt;&gt;"",NOT(ISNUMBER(I52))),AND(M52&lt;&gt;"",NOT(ISNUMBER(M52))),AND(N52&lt;&gt;"",NOT(ISNUMBER(N52)))),"hay una fecha mal escrita",IF(AND(H52&lt;&gt;"",NOT(ISNUMBER(H52))),"el importe no es un número",IF(C52="","falta «Recibido el»",IF(AND(L52&lt;&gt;"Recibido",L52&lt;&gt;"Anulado",I52=""),"falta la entrega acordada",IF(AND(L52&lt;&gt;"Recibido",L52&lt;&gt;"Anulado",M52=""),"falta la fecha del estado",IF(AND(OR(L52="Entregado",L52="Facturado",L52="Cobrado"),N52=""),"falta «Entregado el»",IF(AND(N52&lt;&gt;"",OR(L52="Recibido",L52="Confirmado",L52="Preparado",L52="En reparto")),"tiene «Entregado el»: cambia el estado",IF(OR(INT(C52)&gt;INT(Ajustes!$C$5),AND(M52&lt;&gt;"",INT(M52)&gt;INT(Ajustes!$C$5)),AND(N52&lt;&gt;"",INT(N52)&gt;INT(Ajustes!$C$5))),"hay una fecha posterior a hoy",IF(AND(M52&lt;&gt;"",INT(M52)&lt;INT(C52)),"la fecha del estado es anterior a «Recibido el»",IF(AND(N52&lt;&gt;"",INT(N52)&lt;INT(C52)),"«Entregado el» es anterior a «Recibido el»",""))))))))))))))</f>
        <v/>
      </c>
      <c r="T52">
        <f>IF(COUNTA(B52:P52)&gt;0,1,0)</f>
        <v>0</v>
      </c>
      <c r="U52" t="str">
        <f>IF(T52=0,"",IF(AND(L52="Recibido",M52=""),IF(C52="","",C52),IF(M52="","",M52)))</f>
        <v/>
      </c>
      <c r="V52" t="str">
        <f>IF(OR(T52=0,NOT(ISNUMBER(MATCH(L52,Ajustes!$B$9:$B$17,0)))),"",IF(INDEX(Ajustes!$C$9:$C$17,MATCH(L52,Ajustes!$B$9:$B$17,0))="","",INDEX(Ajustes!$C$9:$C$17,MATCH(L52,Ajustes!$B$9:$B$17,0))))</f>
        <v/>
      </c>
      <c r="W52">
        <f>IF(AND(T52=1,N52="",OR(L52="Recibido",L52="Confirmado",L52="Preparado",L52="En reparto",L52="Incidencia")),1,0)</f>
        <v>0</v>
      </c>
      <c r="X52">
        <f>IF(S52&lt;&gt;"",1,0)</f>
        <v>0</v>
      </c>
      <c r="Y52">
        <f>IF(A52&lt;&gt;"",1,0)</f>
        <v>0</v>
      </c>
      <c r="Z52">
        <f>IF(T52=1,ROW()-5,0)</f>
        <v>0</v>
      </c>
    </row>
    <row r="53">
      <c r="A53" s="21" t="str">
        <f>IF(T53=0,"",IF(S53&lt;&gt;"","Revisa: "&amp;S53,IF(OR(L53="Cobrado",L53="Anulado"),"",IF(AND(N53="",OR(L53="Recibido",L53="Confirmado",L53="Preparado",L53="En reparto",L53="Incidencia"),ISNUMBER(I53),INT(Ajustes!$C$5)&gt;INT(I53)),"Retrasado",IF(OR(L53="Entregado",L53="Facturado"),IF(AND(ISNUMBER(V53),ISNUMBER(N53),INT(Ajustes!$C$5)-INT(N53)&gt;V53),IF(L53="Entregado","Sin facturar","Cobro vencido"),""),IF(AND(ISNUMBER(V53),ISNUMBER(Q53),Q53&gt;V53),INDEX(Ajustes!$E$9:$E$17,MATCH(L53,Ajustes!$B$9:$B$17,0)),""))))))</f>
        <v/>
      </c>
      <c r="B53" s="22" t="n"/>
      <c r="C53" s="23" t="n"/>
      <c r="D53" s="24" t="n"/>
      <c r="E53" s="25" t="n"/>
      <c r="F53" s="25" t="n"/>
      <c r="G53" s="25" t="n"/>
      <c r="H53" s="26" t="n"/>
      <c r="I53" s="23" t="n"/>
      <c r="J53" s="25" t="n"/>
      <c r="K53" s="25" t="n"/>
      <c r="L53" s="25" t="n"/>
      <c r="M53" s="23" t="n"/>
      <c r="N53" s="23" t="n"/>
      <c r="O53" s="27" t="n"/>
      <c r="P53" s="25" t="n"/>
      <c r="Q53" s="28" t="str">
        <f>IF(OR(T53=0,L53="Cobrado",L53="Anulado",NOT(ISNUMBER(U53))),"",MAX(0,INT(Ajustes!$C$5)-INT(U53)))</f>
        <v/>
      </c>
      <c r="R53" s="28" t="str">
        <f>IF(OR(T53=0,L53="Anulado",NOT(ISNUMBER(N53)),NOT(ISNUMBER(I53))),"",IF(INT(N53)=INT(I53),"Sí",IF(INT(N53)&gt;INT(I53),"Tarde","Antes")))</f>
        <v/>
      </c>
      <c r="S53" t="str">
        <f>IF(T53=0,"",IF(L53="","falta el estado",IF(NOT(ISNUMBER(MATCH(L53,Ajustes!$B$9:$B$17,0))),"el estado no es de la lista",IF(E53="","falta el cliente",IF(OR(AND(C53&lt;&gt;"",NOT(ISNUMBER(C53))),AND(I53&lt;&gt;"",NOT(ISNUMBER(I53))),AND(M53&lt;&gt;"",NOT(ISNUMBER(M53))),AND(N53&lt;&gt;"",NOT(ISNUMBER(N53)))),"hay una fecha mal escrita",IF(AND(H53&lt;&gt;"",NOT(ISNUMBER(H53))),"el importe no es un número",IF(C53="","falta «Recibido el»",IF(AND(L53&lt;&gt;"Recibido",L53&lt;&gt;"Anulado",I53=""),"falta la entrega acordada",IF(AND(L53&lt;&gt;"Recibido",L53&lt;&gt;"Anulado",M53=""),"falta la fecha del estado",IF(AND(OR(L53="Entregado",L53="Facturado",L53="Cobrado"),N53=""),"falta «Entregado el»",IF(AND(N53&lt;&gt;"",OR(L53="Recibido",L53="Confirmado",L53="Preparado",L53="En reparto")),"tiene «Entregado el»: cambia el estado",IF(OR(INT(C53)&gt;INT(Ajustes!$C$5),AND(M53&lt;&gt;"",INT(M53)&gt;INT(Ajustes!$C$5)),AND(N53&lt;&gt;"",INT(N53)&gt;INT(Ajustes!$C$5))),"hay una fecha posterior a hoy",IF(AND(M53&lt;&gt;"",INT(M53)&lt;INT(C53)),"la fecha del estado es anterior a «Recibido el»",IF(AND(N53&lt;&gt;"",INT(N53)&lt;INT(C53)),"«Entregado el» es anterior a «Recibido el»",""))))))))))))))</f>
        <v/>
      </c>
      <c r="T53">
        <f>IF(COUNTA(B53:P53)&gt;0,1,0)</f>
        <v>0</v>
      </c>
      <c r="U53" t="str">
        <f>IF(T53=0,"",IF(AND(L53="Recibido",M53=""),IF(C53="","",C53),IF(M53="","",M53)))</f>
        <v/>
      </c>
      <c r="V53" t="str">
        <f>IF(OR(T53=0,NOT(ISNUMBER(MATCH(L53,Ajustes!$B$9:$B$17,0)))),"",IF(INDEX(Ajustes!$C$9:$C$17,MATCH(L53,Ajustes!$B$9:$B$17,0))="","",INDEX(Ajustes!$C$9:$C$17,MATCH(L53,Ajustes!$B$9:$B$17,0))))</f>
        <v/>
      </c>
      <c r="W53">
        <f>IF(AND(T53=1,N53="",OR(L53="Recibido",L53="Confirmado",L53="Preparado",L53="En reparto",L53="Incidencia")),1,0)</f>
        <v>0</v>
      </c>
      <c r="X53">
        <f>IF(S53&lt;&gt;"",1,0)</f>
        <v>0</v>
      </c>
      <c r="Y53">
        <f>IF(A53&lt;&gt;"",1,0)</f>
        <v>0</v>
      </c>
      <c r="Z53">
        <f>IF(T53=1,ROW()-5,0)</f>
        <v>0</v>
      </c>
    </row>
    <row r="54">
      <c r="A54" s="21" t="str">
        <f>IF(T54=0,"",IF(S54&lt;&gt;"","Revisa: "&amp;S54,IF(OR(L54="Cobrado",L54="Anulado"),"",IF(AND(N54="",OR(L54="Recibido",L54="Confirmado",L54="Preparado",L54="En reparto",L54="Incidencia"),ISNUMBER(I54),INT(Ajustes!$C$5)&gt;INT(I54)),"Retrasado",IF(OR(L54="Entregado",L54="Facturado"),IF(AND(ISNUMBER(V54),ISNUMBER(N54),INT(Ajustes!$C$5)-INT(N54)&gt;V54),IF(L54="Entregado","Sin facturar","Cobro vencido"),""),IF(AND(ISNUMBER(V54),ISNUMBER(Q54),Q54&gt;V54),INDEX(Ajustes!$E$9:$E$17,MATCH(L54,Ajustes!$B$9:$B$17,0)),""))))))</f>
        <v/>
      </c>
      <c r="B54" s="22" t="n"/>
      <c r="C54" s="23" t="n"/>
      <c r="D54" s="24" t="n"/>
      <c r="E54" s="25" t="n"/>
      <c r="F54" s="25" t="n"/>
      <c r="G54" s="25" t="n"/>
      <c r="H54" s="26" t="n"/>
      <c r="I54" s="23" t="n"/>
      <c r="J54" s="25" t="n"/>
      <c r="K54" s="25" t="n"/>
      <c r="L54" s="25" t="n"/>
      <c r="M54" s="23" t="n"/>
      <c r="N54" s="23" t="n"/>
      <c r="O54" s="27" t="n"/>
      <c r="P54" s="25" t="n"/>
      <c r="Q54" s="28" t="str">
        <f>IF(OR(T54=0,L54="Cobrado",L54="Anulado",NOT(ISNUMBER(U54))),"",MAX(0,INT(Ajustes!$C$5)-INT(U54)))</f>
        <v/>
      </c>
      <c r="R54" s="28" t="str">
        <f>IF(OR(T54=0,L54="Anulado",NOT(ISNUMBER(N54)),NOT(ISNUMBER(I54))),"",IF(INT(N54)=INT(I54),"Sí",IF(INT(N54)&gt;INT(I54),"Tarde","Antes")))</f>
        <v/>
      </c>
      <c r="S54" t="str">
        <f>IF(T54=0,"",IF(L54="","falta el estado",IF(NOT(ISNUMBER(MATCH(L54,Ajustes!$B$9:$B$17,0))),"el estado no es de la lista",IF(E54="","falta el cliente",IF(OR(AND(C54&lt;&gt;"",NOT(ISNUMBER(C54))),AND(I54&lt;&gt;"",NOT(ISNUMBER(I54))),AND(M54&lt;&gt;"",NOT(ISNUMBER(M54))),AND(N54&lt;&gt;"",NOT(ISNUMBER(N54)))),"hay una fecha mal escrita",IF(AND(H54&lt;&gt;"",NOT(ISNUMBER(H54))),"el importe no es un número",IF(C54="","falta «Recibido el»",IF(AND(L54&lt;&gt;"Recibido",L54&lt;&gt;"Anulado",I54=""),"falta la entrega acordada",IF(AND(L54&lt;&gt;"Recibido",L54&lt;&gt;"Anulado",M54=""),"falta la fecha del estado",IF(AND(OR(L54="Entregado",L54="Facturado",L54="Cobrado"),N54=""),"falta «Entregado el»",IF(AND(N54&lt;&gt;"",OR(L54="Recibido",L54="Confirmado",L54="Preparado",L54="En reparto")),"tiene «Entregado el»: cambia el estado",IF(OR(INT(C54)&gt;INT(Ajustes!$C$5),AND(M54&lt;&gt;"",INT(M54)&gt;INT(Ajustes!$C$5)),AND(N54&lt;&gt;"",INT(N54)&gt;INT(Ajustes!$C$5))),"hay una fecha posterior a hoy",IF(AND(M54&lt;&gt;"",INT(M54)&lt;INT(C54)),"la fecha del estado es anterior a «Recibido el»",IF(AND(N54&lt;&gt;"",INT(N54)&lt;INT(C54)),"«Entregado el» es anterior a «Recibido el»",""))))))))))))))</f>
        <v/>
      </c>
      <c r="T54">
        <f>IF(COUNTA(B54:P54)&gt;0,1,0)</f>
        <v>0</v>
      </c>
      <c r="U54" t="str">
        <f>IF(T54=0,"",IF(AND(L54="Recibido",M54=""),IF(C54="","",C54),IF(M54="","",M54)))</f>
        <v/>
      </c>
      <c r="V54" t="str">
        <f>IF(OR(T54=0,NOT(ISNUMBER(MATCH(L54,Ajustes!$B$9:$B$17,0)))),"",IF(INDEX(Ajustes!$C$9:$C$17,MATCH(L54,Ajustes!$B$9:$B$17,0))="","",INDEX(Ajustes!$C$9:$C$17,MATCH(L54,Ajustes!$B$9:$B$17,0))))</f>
        <v/>
      </c>
      <c r="W54">
        <f>IF(AND(T54=1,N54="",OR(L54="Recibido",L54="Confirmado",L54="Preparado",L54="En reparto",L54="Incidencia")),1,0)</f>
        <v>0</v>
      </c>
      <c r="X54">
        <f>IF(S54&lt;&gt;"",1,0)</f>
        <v>0</v>
      </c>
      <c r="Y54">
        <f>IF(A54&lt;&gt;"",1,0)</f>
        <v>0</v>
      </c>
      <c r="Z54">
        <f>IF(T54=1,ROW()-5,0)</f>
        <v>0</v>
      </c>
    </row>
    <row r="55">
      <c r="A55" s="21" t="str">
        <f>IF(T55=0,"",IF(S55&lt;&gt;"","Revisa: "&amp;S55,IF(OR(L55="Cobrado",L55="Anulado"),"",IF(AND(N55="",OR(L55="Recibido",L55="Confirmado",L55="Preparado",L55="En reparto",L55="Incidencia"),ISNUMBER(I55),INT(Ajustes!$C$5)&gt;INT(I55)),"Retrasado",IF(OR(L55="Entregado",L55="Facturado"),IF(AND(ISNUMBER(V55),ISNUMBER(N55),INT(Ajustes!$C$5)-INT(N55)&gt;V55),IF(L55="Entregado","Sin facturar","Cobro vencido"),""),IF(AND(ISNUMBER(V55),ISNUMBER(Q55),Q55&gt;V55),INDEX(Ajustes!$E$9:$E$17,MATCH(L55,Ajustes!$B$9:$B$17,0)),""))))))</f>
        <v/>
      </c>
      <c r="B55" s="22" t="n"/>
      <c r="C55" s="23" t="n"/>
      <c r="D55" s="24" t="n"/>
      <c r="E55" s="25" t="n"/>
      <c r="F55" s="25" t="n"/>
      <c r="G55" s="25" t="n"/>
      <c r="H55" s="26" t="n"/>
      <c r="I55" s="23" t="n"/>
      <c r="J55" s="25" t="n"/>
      <c r="K55" s="25" t="n"/>
      <c r="L55" s="25" t="n"/>
      <c r="M55" s="23" t="n"/>
      <c r="N55" s="23" t="n"/>
      <c r="O55" s="27" t="n"/>
      <c r="P55" s="25" t="n"/>
      <c r="Q55" s="28" t="str">
        <f>IF(OR(T55=0,L55="Cobrado",L55="Anulado",NOT(ISNUMBER(U55))),"",MAX(0,INT(Ajustes!$C$5)-INT(U55)))</f>
        <v/>
      </c>
      <c r="R55" s="28" t="str">
        <f>IF(OR(T55=0,L55="Anulado",NOT(ISNUMBER(N55)),NOT(ISNUMBER(I55))),"",IF(INT(N55)=INT(I55),"Sí",IF(INT(N55)&gt;INT(I55),"Tarde","Antes")))</f>
        <v/>
      </c>
      <c r="S55" t="str">
        <f>IF(T55=0,"",IF(L55="","falta el estado",IF(NOT(ISNUMBER(MATCH(L55,Ajustes!$B$9:$B$17,0))),"el estado no es de la lista",IF(E55="","falta el cliente",IF(OR(AND(C55&lt;&gt;"",NOT(ISNUMBER(C55))),AND(I55&lt;&gt;"",NOT(ISNUMBER(I55))),AND(M55&lt;&gt;"",NOT(ISNUMBER(M55))),AND(N55&lt;&gt;"",NOT(ISNUMBER(N55)))),"hay una fecha mal escrita",IF(AND(H55&lt;&gt;"",NOT(ISNUMBER(H55))),"el importe no es un número",IF(C55="","falta «Recibido el»",IF(AND(L55&lt;&gt;"Recibido",L55&lt;&gt;"Anulado",I55=""),"falta la entrega acordada",IF(AND(L55&lt;&gt;"Recibido",L55&lt;&gt;"Anulado",M55=""),"falta la fecha del estado",IF(AND(OR(L55="Entregado",L55="Facturado",L55="Cobrado"),N55=""),"falta «Entregado el»",IF(AND(N55&lt;&gt;"",OR(L55="Recibido",L55="Confirmado",L55="Preparado",L55="En reparto")),"tiene «Entregado el»: cambia el estado",IF(OR(INT(C55)&gt;INT(Ajustes!$C$5),AND(M55&lt;&gt;"",INT(M55)&gt;INT(Ajustes!$C$5)),AND(N55&lt;&gt;"",INT(N55)&gt;INT(Ajustes!$C$5))),"hay una fecha posterior a hoy",IF(AND(M55&lt;&gt;"",INT(M55)&lt;INT(C55)),"la fecha del estado es anterior a «Recibido el»",IF(AND(N55&lt;&gt;"",INT(N55)&lt;INT(C55)),"«Entregado el» es anterior a «Recibido el»",""))))))))))))))</f>
        <v/>
      </c>
      <c r="T55">
        <f>IF(COUNTA(B55:P55)&gt;0,1,0)</f>
        <v>0</v>
      </c>
      <c r="U55" t="str">
        <f>IF(T55=0,"",IF(AND(L55="Recibido",M55=""),IF(C55="","",C55),IF(M55="","",M55)))</f>
        <v/>
      </c>
      <c r="V55" t="str">
        <f>IF(OR(T55=0,NOT(ISNUMBER(MATCH(L55,Ajustes!$B$9:$B$17,0)))),"",IF(INDEX(Ajustes!$C$9:$C$17,MATCH(L55,Ajustes!$B$9:$B$17,0))="","",INDEX(Ajustes!$C$9:$C$17,MATCH(L55,Ajustes!$B$9:$B$17,0))))</f>
        <v/>
      </c>
      <c r="W55">
        <f>IF(AND(T55=1,N55="",OR(L55="Recibido",L55="Confirmado",L55="Preparado",L55="En reparto",L55="Incidencia")),1,0)</f>
        <v>0</v>
      </c>
      <c r="X55">
        <f>IF(S55&lt;&gt;"",1,0)</f>
        <v>0</v>
      </c>
      <c r="Y55">
        <f>IF(A55&lt;&gt;"",1,0)</f>
        <v>0</v>
      </c>
      <c r="Z55">
        <f>IF(T55=1,ROW()-5,0)</f>
        <v>0</v>
      </c>
    </row>
    <row r="56">
      <c r="A56" s="21" t="str">
        <f>IF(T56=0,"",IF(S56&lt;&gt;"","Revisa: "&amp;S56,IF(OR(L56="Cobrado",L56="Anulado"),"",IF(AND(N56="",OR(L56="Recibido",L56="Confirmado",L56="Preparado",L56="En reparto",L56="Incidencia"),ISNUMBER(I56),INT(Ajustes!$C$5)&gt;INT(I56)),"Retrasado",IF(OR(L56="Entregado",L56="Facturado"),IF(AND(ISNUMBER(V56),ISNUMBER(N56),INT(Ajustes!$C$5)-INT(N56)&gt;V56),IF(L56="Entregado","Sin facturar","Cobro vencido"),""),IF(AND(ISNUMBER(V56),ISNUMBER(Q56),Q56&gt;V56),INDEX(Ajustes!$E$9:$E$17,MATCH(L56,Ajustes!$B$9:$B$17,0)),""))))))</f>
        <v/>
      </c>
      <c r="B56" s="22" t="n"/>
      <c r="C56" s="23" t="n"/>
      <c r="D56" s="24" t="n"/>
      <c r="E56" s="25" t="n"/>
      <c r="F56" s="25" t="n"/>
      <c r="G56" s="25" t="n"/>
      <c r="H56" s="26" t="n"/>
      <c r="I56" s="23" t="n"/>
      <c r="J56" s="25" t="n"/>
      <c r="K56" s="25" t="n"/>
      <c r="L56" s="25" t="n"/>
      <c r="M56" s="23" t="n"/>
      <c r="N56" s="23" t="n"/>
      <c r="O56" s="27" t="n"/>
      <c r="P56" s="25" t="n"/>
      <c r="Q56" s="28" t="str">
        <f>IF(OR(T56=0,L56="Cobrado",L56="Anulado",NOT(ISNUMBER(U56))),"",MAX(0,INT(Ajustes!$C$5)-INT(U56)))</f>
        <v/>
      </c>
      <c r="R56" s="28" t="str">
        <f>IF(OR(T56=0,L56="Anulado",NOT(ISNUMBER(N56)),NOT(ISNUMBER(I56))),"",IF(INT(N56)=INT(I56),"Sí",IF(INT(N56)&gt;INT(I56),"Tarde","Antes")))</f>
        <v/>
      </c>
      <c r="S56" t="str">
        <f>IF(T56=0,"",IF(L56="","falta el estado",IF(NOT(ISNUMBER(MATCH(L56,Ajustes!$B$9:$B$17,0))),"el estado no es de la lista",IF(E56="","falta el cliente",IF(OR(AND(C56&lt;&gt;"",NOT(ISNUMBER(C56))),AND(I56&lt;&gt;"",NOT(ISNUMBER(I56))),AND(M56&lt;&gt;"",NOT(ISNUMBER(M56))),AND(N56&lt;&gt;"",NOT(ISNUMBER(N56)))),"hay una fecha mal escrita",IF(AND(H56&lt;&gt;"",NOT(ISNUMBER(H56))),"el importe no es un número",IF(C56="","falta «Recibido el»",IF(AND(L56&lt;&gt;"Recibido",L56&lt;&gt;"Anulado",I56=""),"falta la entrega acordada",IF(AND(L56&lt;&gt;"Recibido",L56&lt;&gt;"Anulado",M56=""),"falta la fecha del estado",IF(AND(OR(L56="Entregado",L56="Facturado",L56="Cobrado"),N56=""),"falta «Entregado el»",IF(AND(N56&lt;&gt;"",OR(L56="Recibido",L56="Confirmado",L56="Preparado",L56="En reparto")),"tiene «Entregado el»: cambia el estado",IF(OR(INT(C56)&gt;INT(Ajustes!$C$5),AND(M56&lt;&gt;"",INT(M56)&gt;INT(Ajustes!$C$5)),AND(N56&lt;&gt;"",INT(N56)&gt;INT(Ajustes!$C$5))),"hay una fecha posterior a hoy",IF(AND(M56&lt;&gt;"",INT(M56)&lt;INT(C56)),"la fecha del estado es anterior a «Recibido el»",IF(AND(N56&lt;&gt;"",INT(N56)&lt;INT(C56)),"«Entregado el» es anterior a «Recibido el»",""))))))))))))))</f>
        <v/>
      </c>
      <c r="T56">
        <f>IF(COUNTA(B56:P56)&gt;0,1,0)</f>
        <v>0</v>
      </c>
      <c r="U56" t="str">
        <f>IF(T56=0,"",IF(AND(L56="Recibido",M56=""),IF(C56="","",C56),IF(M56="","",M56)))</f>
        <v/>
      </c>
      <c r="V56" t="str">
        <f>IF(OR(T56=0,NOT(ISNUMBER(MATCH(L56,Ajustes!$B$9:$B$17,0)))),"",IF(INDEX(Ajustes!$C$9:$C$17,MATCH(L56,Ajustes!$B$9:$B$17,0))="","",INDEX(Ajustes!$C$9:$C$17,MATCH(L56,Ajustes!$B$9:$B$17,0))))</f>
        <v/>
      </c>
      <c r="W56">
        <f>IF(AND(T56=1,N56="",OR(L56="Recibido",L56="Confirmado",L56="Preparado",L56="En reparto",L56="Incidencia")),1,0)</f>
        <v>0</v>
      </c>
      <c r="X56">
        <f>IF(S56&lt;&gt;"",1,0)</f>
        <v>0</v>
      </c>
      <c r="Y56">
        <f>IF(A56&lt;&gt;"",1,0)</f>
        <v>0</v>
      </c>
      <c r="Z56">
        <f>IF(T56=1,ROW()-5,0)</f>
        <v>0</v>
      </c>
    </row>
    <row r="57">
      <c r="A57" s="21" t="str">
        <f>IF(T57=0,"",IF(S57&lt;&gt;"","Revisa: "&amp;S57,IF(OR(L57="Cobrado",L57="Anulado"),"",IF(AND(N57="",OR(L57="Recibido",L57="Confirmado",L57="Preparado",L57="En reparto",L57="Incidencia"),ISNUMBER(I57),INT(Ajustes!$C$5)&gt;INT(I57)),"Retrasado",IF(OR(L57="Entregado",L57="Facturado"),IF(AND(ISNUMBER(V57),ISNUMBER(N57),INT(Ajustes!$C$5)-INT(N57)&gt;V57),IF(L57="Entregado","Sin facturar","Cobro vencido"),""),IF(AND(ISNUMBER(V57),ISNUMBER(Q57),Q57&gt;V57),INDEX(Ajustes!$E$9:$E$17,MATCH(L57,Ajustes!$B$9:$B$17,0)),""))))))</f>
        <v/>
      </c>
      <c r="B57" s="22" t="n"/>
      <c r="C57" s="23" t="n"/>
      <c r="D57" s="24" t="n"/>
      <c r="E57" s="25" t="n"/>
      <c r="F57" s="25" t="n"/>
      <c r="G57" s="25" t="n"/>
      <c r="H57" s="26" t="n"/>
      <c r="I57" s="23" t="n"/>
      <c r="J57" s="25" t="n"/>
      <c r="K57" s="25" t="n"/>
      <c r="L57" s="25" t="n"/>
      <c r="M57" s="23" t="n"/>
      <c r="N57" s="23" t="n"/>
      <c r="O57" s="27" t="n"/>
      <c r="P57" s="25" t="n"/>
      <c r="Q57" s="28" t="str">
        <f>IF(OR(T57=0,L57="Cobrado",L57="Anulado",NOT(ISNUMBER(U57))),"",MAX(0,INT(Ajustes!$C$5)-INT(U57)))</f>
        <v/>
      </c>
      <c r="R57" s="28" t="str">
        <f>IF(OR(T57=0,L57="Anulado",NOT(ISNUMBER(N57)),NOT(ISNUMBER(I57))),"",IF(INT(N57)=INT(I57),"Sí",IF(INT(N57)&gt;INT(I57),"Tarde","Antes")))</f>
        <v/>
      </c>
      <c r="S57" t="str">
        <f>IF(T57=0,"",IF(L57="","falta el estado",IF(NOT(ISNUMBER(MATCH(L57,Ajustes!$B$9:$B$17,0))),"el estado no es de la lista",IF(E57="","falta el cliente",IF(OR(AND(C57&lt;&gt;"",NOT(ISNUMBER(C57))),AND(I57&lt;&gt;"",NOT(ISNUMBER(I57))),AND(M57&lt;&gt;"",NOT(ISNUMBER(M57))),AND(N57&lt;&gt;"",NOT(ISNUMBER(N57)))),"hay una fecha mal escrita",IF(AND(H57&lt;&gt;"",NOT(ISNUMBER(H57))),"el importe no es un número",IF(C57="","falta «Recibido el»",IF(AND(L57&lt;&gt;"Recibido",L57&lt;&gt;"Anulado",I57=""),"falta la entrega acordada",IF(AND(L57&lt;&gt;"Recibido",L57&lt;&gt;"Anulado",M57=""),"falta la fecha del estado",IF(AND(OR(L57="Entregado",L57="Facturado",L57="Cobrado"),N57=""),"falta «Entregado el»",IF(AND(N57&lt;&gt;"",OR(L57="Recibido",L57="Confirmado",L57="Preparado",L57="En reparto")),"tiene «Entregado el»: cambia el estado",IF(OR(INT(C57)&gt;INT(Ajustes!$C$5),AND(M57&lt;&gt;"",INT(M57)&gt;INT(Ajustes!$C$5)),AND(N57&lt;&gt;"",INT(N57)&gt;INT(Ajustes!$C$5))),"hay una fecha posterior a hoy",IF(AND(M57&lt;&gt;"",INT(M57)&lt;INT(C57)),"la fecha del estado es anterior a «Recibido el»",IF(AND(N57&lt;&gt;"",INT(N57)&lt;INT(C57)),"«Entregado el» es anterior a «Recibido el»",""))))))))))))))</f>
        <v/>
      </c>
      <c r="T57">
        <f>IF(COUNTA(B57:P57)&gt;0,1,0)</f>
        <v>0</v>
      </c>
      <c r="U57" t="str">
        <f>IF(T57=0,"",IF(AND(L57="Recibido",M57=""),IF(C57="","",C57),IF(M57="","",M57)))</f>
        <v/>
      </c>
      <c r="V57" t="str">
        <f>IF(OR(T57=0,NOT(ISNUMBER(MATCH(L57,Ajustes!$B$9:$B$17,0)))),"",IF(INDEX(Ajustes!$C$9:$C$17,MATCH(L57,Ajustes!$B$9:$B$17,0))="","",INDEX(Ajustes!$C$9:$C$17,MATCH(L57,Ajustes!$B$9:$B$17,0))))</f>
        <v/>
      </c>
      <c r="W57">
        <f>IF(AND(T57=1,N57="",OR(L57="Recibido",L57="Confirmado",L57="Preparado",L57="En reparto",L57="Incidencia")),1,0)</f>
        <v>0</v>
      </c>
      <c r="X57">
        <f>IF(S57&lt;&gt;"",1,0)</f>
        <v>0</v>
      </c>
      <c r="Y57">
        <f>IF(A57&lt;&gt;"",1,0)</f>
        <v>0</v>
      </c>
      <c r="Z57">
        <f>IF(T57=1,ROW()-5,0)</f>
        <v>0</v>
      </c>
    </row>
    <row r="58">
      <c r="A58" s="21" t="str">
        <f>IF(T58=0,"",IF(S58&lt;&gt;"","Revisa: "&amp;S58,IF(OR(L58="Cobrado",L58="Anulado"),"",IF(AND(N58="",OR(L58="Recibido",L58="Confirmado",L58="Preparado",L58="En reparto",L58="Incidencia"),ISNUMBER(I58),INT(Ajustes!$C$5)&gt;INT(I58)),"Retrasado",IF(OR(L58="Entregado",L58="Facturado"),IF(AND(ISNUMBER(V58),ISNUMBER(N58),INT(Ajustes!$C$5)-INT(N58)&gt;V58),IF(L58="Entregado","Sin facturar","Cobro vencido"),""),IF(AND(ISNUMBER(V58),ISNUMBER(Q58),Q58&gt;V58),INDEX(Ajustes!$E$9:$E$17,MATCH(L58,Ajustes!$B$9:$B$17,0)),""))))))</f>
        <v/>
      </c>
      <c r="B58" s="22" t="n"/>
      <c r="C58" s="23" t="n"/>
      <c r="D58" s="24" t="n"/>
      <c r="E58" s="25" t="n"/>
      <c r="F58" s="25" t="n"/>
      <c r="G58" s="25" t="n"/>
      <c r="H58" s="26" t="n"/>
      <c r="I58" s="23" t="n"/>
      <c r="J58" s="25" t="n"/>
      <c r="K58" s="25" t="n"/>
      <c r="L58" s="25" t="n"/>
      <c r="M58" s="23" t="n"/>
      <c r="N58" s="23" t="n"/>
      <c r="O58" s="27" t="n"/>
      <c r="P58" s="25" t="n"/>
      <c r="Q58" s="28" t="str">
        <f>IF(OR(T58=0,L58="Cobrado",L58="Anulado",NOT(ISNUMBER(U58))),"",MAX(0,INT(Ajustes!$C$5)-INT(U58)))</f>
        <v/>
      </c>
      <c r="R58" s="28" t="str">
        <f>IF(OR(T58=0,L58="Anulado",NOT(ISNUMBER(N58)),NOT(ISNUMBER(I58))),"",IF(INT(N58)=INT(I58),"Sí",IF(INT(N58)&gt;INT(I58),"Tarde","Antes")))</f>
        <v/>
      </c>
      <c r="S58" t="str">
        <f>IF(T58=0,"",IF(L58="","falta el estado",IF(NOT(ISNUMBER(MATCH(L58,Ajustes!$B$9:$B$17,0))),"el estado no es de la lista",IF(E58="","falta el cliente",IF(OR(AND(C58&lt;&gt;"",NOT(ISNUMBER(C58))),AND(I58&lt;&gt;"",NOT(ISNUMBER(I58))),AND(M58&lt;&gt;"",NOT(ISNUMBER(M58))),AND(N58&lt;&gt;"",NOT(ISNUMBER(N58)))),"hay una fecha mal escrita",IF(AND(H58&lt;&gt;"",NOT(ISNUMBER(H58))),"el importe no es un número",IF(C58="","falta «Recibido el»",IF(AND(L58&lt;&gt;"Recibido",L58&lt;&gt;"Anulado",I58=""),"falta la entrega acordada",IF(AND(L58&lt;&gt;"Recibido",L58&lt;&gt;"Anulado",M58=""),"falta la fecha del estado",IF(AND(OR(L58="Entregado",L58="Facturado",L58="Cobrado"),N58=""),"falta «Entregado el»",IF(AND(N58&lt;&gt;"",OR(L58="Recibido",L58="Confirmado",L58="Preparado",L58="En reparto")),"tiene «Entregado el»: cambia el estado",IF(OR(INT(C58)&gt;INT(Ajustes!$C$5),AND(M58&lt;&gt;"",INT(M58)&gt;INT(Ajustes!$C$5)),AND(N58&lt;&gt;"",INT(N58)&gt;INT(Ajustes!$C$5))),"hay una fecha posterior a hoy",IF(AND(M58&lt;&gt;"",INT(M58)&lt;INT(C58)),"la fecha del estado es anterior a «Recibido el»",IF(AND(N58&lt;&gt;"",INT(N58)&lt;INT(C58)),"«Entregado el» es anterior a «Recibido el»",""))))))))))))))</f>
        <v/>
      </c>
      <c r="T58">
        <f>IF(COUNTA(B58:P58)&gt;0,1,0)</f>
        <v>0</v>
      </c>
      <c r="U58" t="str">
        <f>IF(T58=0,"",IF(AND(L58="Recibido",M58=""),IF(C58="","",C58),IF(M58="","",M58)))</f>
        <v/>
      </c>
      <c r="V58" t="str">
        <f>IF(OR(T58=0,NOT(ISNUMBER(MATCH(L58,Ajustes!$B$9:$B$17,0)))),"",IF(INDEX(Ajustes!$C$9:$C$17,MATCH(L58,Ajustes!$B$9:$B$17,0))="","",INDEX(Ajustes!$C$9:$C$17,MATCH(L58,Ajustes!$B$9:$B$17,0))))</f>
        <v/>
      </c>
      <c r="W58">
        <f>IF(AND(T58=1,N58="",OR(L58="Recibido",L58="Confirmado",L58="Preparado",L58="En reparto",L58="Incidencia")),1,0)</f>
        <v>0</v>
      </c>
      <c r="X58">
        <f>IF(S58&lt;&gt;"",1,0)</f>
        <v>0</v>
      </c>
      <c r="Y58">
        <f>IF(A58&lt;&gt;"",1,0)</f>
        <v>0</v>
      </c>
      <c r="Z58">
        <f>IF(T58=1,ROW()-5,0)</f>
        <v>0</v>
      </c>
    </row>
    <row r="59">
      <c r="A59" s="21" t="str">
        <f>IF(T59=0,"",IF(S59&lt;&gt;"","Revisa: "&amp;S59,IF(OR(L59="Cobrado",L59="Anulado"),"",IF(AND(N59="",OR(L59="Recibido",L59="Confirmado",L59="Preparado",L59="En reparto",L59="Incidencia"),ISNUMBER(I59),INT(Ajustes!$C$5)&gt;INT(I59)),"Retrasado",IF(OR(L59="Entregado",L59="Facturado"),IF(AND(ISNUMBER(V59),ISNUMBER(N59),INT(Ajustes!$C$5)-INT(N59)&gt;V59),IF(L59="Entregado","Sin facturar","Cobro vencido"),""),IF(AND(ISNUMBER(V59),ISNUMBER(Q59),Q59&gt;V59),INDEX(Ajustes!$E$9:$E$17,MATCH(L59,Ajustes!$B$9:$B$17,0)),""))))))</f>
        <v/>
      </c>
      <c r="B59" s="22" t="n"/>
      <c r="C59" s="23" t="n"/>
      <c r="D59" s="24" t="n"/>
      <c r="E59" s="25" t="n"/>
      <c r="F59" s="25" t="n"/>
      <c r="G59" s="25" t="n"/>
      <c r="H59" s="26" t="n"/>
      <c r="I59" s="23" t="n"/>
      <c r="J59" s="25" t="n"/>
      <c r="K59" s="25" t="n"/>
      <c r="L59" s="25" t="n"/>
      <c r="M59" s="23" t="n"/>
      <c r="N59" s="23" t="n"/>
      <c r="O59" s="27" t="n"/>
      <c r="P59" s="25" t="n"/>
      <c r="Q59" s="28" t="str">
        <f>IF(OR(T59=0,L59="Cobrado",L59="Anulado",NOT(ISNUMBER(U59))),"",MAX(0,INT(Ajustes!$C$5)-INT(U59)))</f>
        <v/>
      </c>
      <c r="R59" s="28" t="str">
        <f>IF(OR(T59=0,L59="Anulado",NOT(ISNUMBER(N59)),NOT(ISNUMBER(I59))),"",IF(INT(N59)=INT(I59),"Sí",IF(INT(N59)&gt;INT(I59),"Tarde","Antes")))</f>
        <v/>
      </c>
      <c r="S59" t="str">
        <f>IF(T59=0,"",IF(L59="","falta el estado",IF(NOT(ISNUMBER(MATCH(L59,Ajustes!$B$9:$B$17,0))),"el estado no es de la lista",IF(E59="","falta el cliente",IF(OR(AND(C59&lt;&gt;"",NOT(ISNUMBER(C59))),AND(I59&lt;&gt;"",NOT(ISNUMBER(I59))),AND(M59&lt;&gt;"",NOT(ISNUMBER(M59))),AND(N59&lt;&gt;"",NOT(ISNUMBER(N59)))),"hay una fecha mal escrita",IF(AND(H59&lt;&gt;"",NOT(ISNUMBER(H59))),"el importe no es un número",IF(C59="","falta «Recibido el»",IF(AND(L59&lt;&gt;"Recibido",L59&lt;&gt;"Anulado",I59=""),"falta la entrega acordada",IF(AND(L59&lt;&gt;"Recibido",L59&lt;&gt;"Anulado",M59=""),"falta la fecha del estado",IF(AND(OR(L59="Entregado",L59="Facturado",L59="Cobrado"),N59=""),"falta «Entregado el»",IF(AND(N59&lt;&gt;"",OR(L59="Recibido",L59="Confirmado",L59="Preparado",L59="En reparto")),"tiene «Entregado el»: cambia el estado",IF(OR(INT(C59)&gt;INT(Ajustes!$C$5),AND(M59&lt;&gt;"",INT(M59)&gt;INT(Ajustes!$C$5)),AND(N59&lt;&gt;"",INT(N59)&gt;INT(Ajustes!$C$5))),"hay una fecha posterior a hoy",IF(AND(M59&lt;&gt;"",INT(M59)&lt;INT(C59)),"la fecha del estado es anterior a «Recibido el»",IF(AND(N59&lt;&gt;"",INT(N59)&lt;INT(C59)),"«Entregado el» es anterior a «Recibido el»",""))))))))))))))</f>
        <v/>
      </c>
      <c r="T59">
        <f>IF(COUNTA(B59:P59)&gt;0,1,0)</f>
        <v>0</v>
      </c>
      <c r="U59" t="str">
        <f>IF(T59=0,"",IF(AND(L59="Recibido",M59=""),IF(C59="","",C59),IF(M59="","",M59)))</f>
        <v/>
      </c>
      <c r="V59" t="str">
        <f>IF(OR(T59=0,NOT(ISNUMBER(MATCH(L59,Ajustes!$B$9:$B$17,0)))),"",IF(INDEX(Ajustes!$C$9:$C$17,MATCH(L59,Ajustes!$B$9:$B$17,0))="","",INDEX(Ajustes!$C$9:$C$17,MATCH(L59,Ajustes!$B$9:$B$17,0))))</f>
        <v/>
      </c>
      <c r="W59">
        <f>IF(AND(T59=1,N59="",OR(L59="Recibido",L59="Confirmado",L59="Preparado",L59="En reparto",L59="Incidencia")),1,0)</f>
        <v>0</v>
      </c>
      <c r="X59">
        <f>IF(S59&lt;&gt;"",1,0)</f>
        <v>0</v>
      </c>
      <c r="Y59">
        <f>IF(A59&lt;&gt;"",1,0)</f>
        <v>0</v>
      </c>
      <c r="Z59">
        <f>IF(T59=1,ROW()-5,0)</f>
        <v>0</v>
      </c>
    </row>
    <row r="60">
      <c r="A60" s="21" t="str">
        <f>IF(T60=0,"",IF(S60&lt;&gt;"","Revisa: "&amp;S60,IF(OR(L60="Cobrado",L60="Anulado"),"",IF(AND(N60="",OR(L60="Recibido",L60="Confirmado",L60="Preparado",L60="En reparto",L60="Incidencia"),ISNUMBER(I60),INT(Ajustes!$C$5)&gt;INT(I60)),"Retrasado",IF(OR(L60="Entregado",L60="Facturado"),IF(AND(ISNUMBER(V60),ISNUMBER(N60),INT(Ajustes!$C$5)-INT(N60)&gt;V60),IF(L60="Entregado","Sin facturar","Cobro vencido"),""),IF(AND(ISNUMBER(V60),ISNUMBER(Q60),Q60&gt;V60),INDEX(Ajustes!$E$9:$E$17,MATCH(L60,Ajustes!$B$9:$B$17,0)),""))))))</f>
        <v/>
      </c>
      <c r="B60" s="22" t="n"/>
      <c r="C60" s="23" t="n"/>
      <c r="D60" s="24" t="n"/>
      <c r="E60" s="25" t="n"/>
      <c r="F60" s="25" t="n"/>
      <c r="G60" s="25" t="n"/>
      <c r="H60" s="26" t="n"/>
      <c r="I60" s="23" t="n"/>
      <c r="J60" s="25" t="n"/>
      <c r="K60" s="25" t="n"/>
      <c r="L60" s="25" t="n"/>
      <c r="M60" s="23" t="n"/>
      <c r="N60" s="23" t="n"/>
      <c r="O60" s="27" t="n"/>
      <c r="P60" s="25" t="n"/>
      <c r="Q60" s="28" t="str">
        <f>IF(OR(T60=0,L60="Cobrado",L60="Anulado",NOT(ISNUMBER(U60))),"",MAX(0,INT(Ajustes!$C$5)-INT(U60)))</f>
        <v/>
      </c>
      <c r="R60" s="28" t="str">
        <f>IF(OR(T60=0,L60="Anulado",NOT(ISNUMBER(N60)),NOT(ISNUMBER(I60))),"",IF(INT(N60)=INT(I60),"Sí",IF(INT(N60)&gt;INT(I60),"Tarde","Antes")))</f>
        <v/>
      </c>
      <c r="S60" t="str">
        <f>IF(T60=0,"",IF(L60="","falta el estado",IF(NOT(ISNUMBER(MATCH(L60,Ajustes!$B$9:$B$17,0))),"el estado no es de la lista",IF(E60="","falta el cliente",IF(OR(AND(C60&lt;&gt;"",NOT(ISNUMBER(C60))),AND(I60&lt;&gt;"",NOT(ISNUMBER(I60))),AND(M60&lt;&gt;"",NOT(ISNUMBER(M60))),AND(N60&lt;&gt;"",NOT(ISNUMBER(N60)))),"hay una fecha mal escrita",IF(AND(H60&lt;&gt;"",NOT(ISNUMBER(H60))),"el importe no es un número",IF(C60="","falta «Recibido el»",IF(AND(L60&lt;&gt;"Recibido",L60&lt;&gt;"Anulado",I60=""),"falta la entrega acordada",IF(AND(L60&lt;&gt;"Recibido",L60&lt;&gt;"Anulado",M60=""),"falta la fecha del estado",IF(AND(OR(L60="Entregado",L60="Facturado",L60="Cobrado"),N60=""),"falta «Entregado el»",IF(AND(N60&lt;&gt;"",OR(L60="Recibido",L60="Confirmado",L60="Preparado",L60="En reparto")),"tiene «Entregado el»: cambia el estado",IF(OR(INT(C60)&gt;INT(Ajustes!$C$5),AND(M60&lt;&gt;"",INT(M60)&gt;INT(Ajustes!$C$5)),AND(N60&lt;&gt;"",INT(N60)&gt;INT(Ajustes!$C$5))),"hay una fecha posterior a hoy",IF(AND(M60&lt;&gt;"",INT(M60)&lt;INT(C60)),"la fecha del estado es anterior a «Recibido el»",IF(AND(N60&lt;&gt;"",INT(N60)&lt;INT(C60)),"«Entregado el» es anterior a «Recibido el»",""))))))))))))))</f>
        <v/>
      </c>
      <c r="T60">
        <f>IF(COUNTA(B60:P60)&gt;0,1,0)</f>
        <v>0</v>
      </c>
      <c r="U60" t="str">
        <f>IF(T60=0,"",IF(AND(L60="Recibido",M60=""),IF(C60="","",C60),IF(M60="","",M60)))</f>
        <v/>
      </c>
      <c r="V60" t="str">
        <f>IF(OR(T60=0,NOT(ISNUMBER(MATCH(L60,Ajustes!$B$9:$B$17,0)))),"",IF(INDEX(Ajustes!$C$9:$C$17,MATCH(L60,Ajustes!$B$9:$B$17,0))="","",INDEX(Ajustes!$C$9:$C$17,MATCH(L60,Ajustes!$B$9:$B$17,0))))</f>
        <v/>
      </c>
      <c r="W60">
        <f>IF(AND(T60=1,N60="",OR(L60="Recibido",L60="Confirmado",L60="Preparado",L60="En reparto",L60="Incidencia")),1,0)</f>
        <v>0</v>
      </c>
      <c r="X60">
        <f>IF(S60&lt;&gt;"",1,0)</f>
        <v>0</v>
      </c>
      <c r="Y60">
        <f>IF(A60&lt;&gt;"",1,0)</f>
        <v>0</v>
      </c>
      <c r="Z60">
        <f>IF(T60=1,ROW()-5,0)</f>
        <v>0</v>
      </c>
    </row>
    <row r="61">
      <c r="A61" s="21" t="str">
        <f>IF(T61=0,"",IF(S61&lt;&gt;"","Revisa: "&amp;S61,IF(OR(L61="Cobrado",L61="Anulado"),"",IF(AND(N61="",OR(L61="Recibido",L61="Confirmado",L61="Preparado",L61="En reparto",L61="Incidencia"),ISNUMBER(I61),INT(Ajustes!$C$5)&gt;INT(I61)),"Retrasado",IF(OR(L61="Entregado",L61="Facturado"),IF(AND(ISNUMBER(V61),ISNUMBER(N61),INT(Ajustes!$C$5)-INT(N61)&gt;V61),IF(L61="Entregado","Sin facturar","Cobro vencido"),""),IF(AND(ISNUMBER(V61),ISNUMBER(Q61),Q61&gt;V61),INDEX(Ajustes!$E$9:$E$17,MATCH(L61,Ajustes!$B$9:$B$17,0)),""))))))</f>
        <v/>
      </c>
      <c r="B61" s="22" t="n"/>
      <c r="C61" s="23" t="n"/>
      <c r="D61" s="24" t="n"/>
      <c r="E61" s="25" t="n"/>
      <c r="F61" s="25" t="n"/>
      <c r="G61" s="25" t="n"/>
      <c r="H61" s="26" t="n"/>
      <c r="I61" s="23" t="n"/>
      <c r="J61" s="25" t="n"/>
      <c r="K61" s="25" t="n"/>
      <c r="L61" s="25" t="n"/>
      <c r="M61" s="23" t="n"/>
      <c r="N61" s="23" t="n"/>
      <c r="O61" s="27" t="n"/>
      <c r="P61" s="25" t="n"/>
      <c r="Q61" s="28" t="str">
        <f>IF(OR(T61=0,L61="Cobrado",L61="Anulado",NOT(ISNUMBER(U61))),"",MAX(0,INT(Ajustes!$C$5)-INT(U61)))</f>
        <v/>
      </c>
      <c r="R61" s="28" t="str">
        <f>IF(OR(T61=0,L61="Anulado",NOT(ISNUMBER(N61)),NOT(ISNUMBER(I61))),"",IF(INT(N61)=INT(I61),"Sí",IF(INT(N61)&gt;INT(I61),"Tarde","Antes")))</f>
        <v/>
      </c>
      <c r="S61" t="str">
        <f>IF(T61=0,"",IF(L61="","falta el estado",IF(NOT(ISNUMBER(MATCH(L61,Ajustes!$B$9:$B$17,0))),"el estado no es de la lista",IF(E61="","falta el cliente",IF(OR(AND(C61&lt;&gt;"",NOT(ISNUMBER(C61))),AND(I61&lt;&gt;"",NOT(ISNUMBER(I61))),AND(M61&lt;&gt;"",NOT(ISNUMBER(M61))),AND(N61&lt;&gt;"",NOT(ISNUMBER(N61)))),"hay una fecha mal escrita",IF(AND(H61&lt;&gt;"",NOT(ISNUMBER(H61))),"el importe no es un número",IF(C61="","falta «Recibido el»",IF(AND(L61&lt;&gt;"Recibido",L61&lt;&gt;"Anulado",I61=""),"falta la entrega acordada",IF(AND(L61&lt;&gt;"Recibido",L61&lt;&gt;"Anulado",M61=""),"falta la fecha del estado",IF(AND(OR(L61="Entregado",L61="Facturado",L61="Cobrado"),N61=""),"falta «Entregado el»",IF(AND(N61&lt;&gt;"",OR(L61="Recibido",L61="Confirmado",L61="Preparado",L61="En reparto")),"tiene «Entregado el»: cambia el estado",IF(OR(INT(C61)&gt;INT(Ajustes!$C$5),AND(M61&lt;&gt;"",INT(M61)&gt;INT(Ajustes!$C$5)),AND(N61&lt;&gt;"",INT(N61)&gt;INT(Ajustes!$C$5))),"hay una fecha posterior a hoy",IF(AND(M61&lt;&gt;"",INT(M61)&lt;INT(C61)),"la fecha del estado es anterior a «Recibido el»",IF(AND(N61&lt;&gt;"",INT(N61)&lt;INT(C61)),"«Entregado el» es anterior a «Recibido el»",""))))))))))))))</f>
        <v/>
      </c>
      <c r="T61">
        <f>IF(COUNTA(B61:P61)&gt;0,1,0)</f>
        <v>0</v>
      </c>
      <c r="U61" t="str">
        <f>IF(T61=0,"",IF(AND(L61="Recibido",M61=""),IF(C61="","",C61),IF(M61="","",M61)))</f>
        <v/>
      </c>
      <c r="V61" t="str">
        <f>IF(OR(T61=0,NOT(ISNUMBER(MATCH(L61,Ajustes!$B$9:$B$17,0)))),"",IF(INDEX(Ajustes!$C$9:$C$17,MATCH(L61,Ajustes!$B$9:$B$17,0))="","",INDEX(Ajustes!$C$9:$C$17,MATCH(L61,Ajustes!$B$9:$B$17,0))))</f>
        <v/>
      </c>
      <c r="W61">
        <f>IF(AND(T61=1,N61="",OR(L61="Recibido",L61="Confirmado",L61="Preparado",L61="En reparto",L61="Incidencia")),1,0)</f>
        <v>0</v>
      </c>
      <c r="X61">
        <f>IF(S61&lt;&gt;"",1,0)</f>
        <v>0</v>
      </c>
      <c r="Y61">
        <f>IF(A61&lt;&gt;"",1,0)</f>
        <v>0</v>
      </c>
      <c r="Z61">
        <f>IF(T61=1,ROW()-5,0)</f>
        <v>0</v>
      </c>
    </row>
    <row r="62">
      <c r="A62" s="21" t="str">
        <f>IF(T62=0,"",IF(S62&lt;&gt;"","Revisa: "&amp;S62,IF(OR(L62="Cobrado",L62="Anulado"),"",IF(AND(N62="",OR(L62="Recibido",L62="Confirmado",L62="Preparado",L62="En reparto",L62="Incidencia"),ISNUMBER(I62),INT(Ajustes!$C$5)&gt;INT(I62)),"Retrasado",IF(OR(L62="Entregado",L62="Facturado"),IF(AND(ISNUMBER(V62),ISNUMBER(N62),INT(Ajustes!$C$5)-INT(N62)&gt;V62),IF(L62="Entregado","Sin facturar","Cobro vencido"),""),IF(AND(ISNUMBER(V62),ISNUMBER(Q62),Q62&gt;V62),INDEX(Ajustes!$E$9:$E$17,MATCH(L62,Ajustes!$B$9:$B$17,0)),""))))))</f>
        <v/>
      </c>
      <c r="B62" s="22" t="n"/>
      <c r="C62" s="23" t="n"/>
      <c r="D62" s="24" t="n"/>
      <c r="E62" s="25" t="n"/>
      <c r="F62" s="25" t="n"/>
      <c r="G62" s="25" t="n"/>
      <c r="H62" s="26" t="n"/>
      <c r="I62" s="23" t="n"/>
      <c r="J62" s="25" t="n"/>
      <c r="K62" s="25" t="n"/>
      <c r="L62" s="25" t="n"/>
      <c r="M62" s="23" t="n"/>
      <c r="N62" s="23" t="n"/>
      <c r="O62" s="27" t="n"/>
      <c r="P62" s="25" t="n"/>
      <c r="Q62" s="28" t="str">
        <f>IF(OR(T62=0,L62="Cobrado",L62="Anulado",NOT(ISNUMBER(U62))),"",MAX(0,INT(Ajustes!$C$5)-INT(U62)))</f>
        <v/>
      </c>
      <c r="R62" s="28" t="str">
        <f>IF(OR(T62=0,L62="Anulado",NOT(ISNUMBER(N62)),NOT(ISNUMBER(I62))),"",IF(INT(N62)=INT(I62),"Sí",IF(INT(N62)&gt;INT(I62),"Tarde","Antes")))</f>
        <v/>
      </c>
      <c r="S62" t="str">
        <f>IF(T62=0,"",IF(L62="","falta el estado",IF(NOT(ISNUMBER(MATCH(L62,Ajustes!$B$9:$B$17,0))),"el estado no es de la lista",IF(E62="","falta el cliente",IF(OR(AND(C62&lt;&gt;"",NOT(ISNUMBER(C62))),AND(I62&lt;&gt;"",NOT(ISNUMBER(I62))),AND(M62&lt;&gt;"",NOT(ISNUMBER(M62))),AND(N62&lt;&gt;"",NOT(ISNUMBER(N62)))),"hay una fecha mal escrita",IF(AND(H62&lt;&gt;"",NOT(ISNUMBER(H62))),"el importe no es un número",IF(C62="","falta «Recibido el»",IF(AND(L62&lt;&gt;"Recibido",L62&lt;&gt;"Anulado",I62=""),"falta la entrega acordada",IF(AND(L62&lt;&gt;"Recibido",L62&lt;&gt;"Anulado",M62=""),"falta la fecha del estado",IF(AND(OR(L62="Entregado",L62="Facturado",L62="Cobrado"),N62=""),"falta «Entregado el»",IF(AND(N62&lt;&gt;"",OR(L62="Recibido",L62="Confirmado",L62="Preparado",L62="En reparto")),"tiene «Entregado el»: cambia el estado",IF(OR(INT(C62)&gt;INT(Ajustes!$C$5),AND(M62&lt;&gt;"",INT(M62)&gt;INT(Ajustes!$C$5)),AND(N62&lt;&gt;"",INT(N62)&gt;INT(Ajustes!$C$5))),"hay una fecha posterior a hoy",IF(AND(M62&lt;&gt;"",INT(M62)&lt;INT(C62)),"la fecha del estado es anterior a «Recibido el»",IF(AND(N62&lt;&gt;"",INT(N62)&lt;INT(C62)),"«Entregado el» es anterior a «Recibido el»",""))))))))))))))</f>
        <v/>
      </c>
      <c r="T62">
        <f>IF(COUNTA(B62:P62)&gt;0,1,0)</f>
        <v>0</v>
      </c>
      <c r="U62" t="str">
        <f>IF(T62=0,"",IF(AND(L62="Recibido",M62=""),IF(C62="","",C62),IF(M62="","",M62)))</f>
        <v/>
      </c>
      <c r="V62" t="str">
        <f>IF(OR(T62=0,NOT(ISNUMBER(MATCH(L62,Ajustes!$B$9:$B$17,0)))),"",IF(INDEX(Ajustes!$C$9:$C$17,MATCH(L62,Ajustes!$B$9:$B$17,0))="","",INDEX(Ajustes!$C$9:$C$17,MATCH(L62,Ajustes!$B$9:$B$17,0))))</f>
        <v/>
      </c>
      <c r="W62">
        <f>IF(AND(T62=1,N62="",OR(L62="Recibido",L62="Confirmado",L62="Preparado",L62="En reparto",L62="Incidencia")),1,0)</f>
        <v>0</v>
      </c>
      <c r="X62">
        <f>IF(S62&lt;&gt;"",1,0)</f>
        <v>0</v>
      </c>
      <c r="Y62">
        <f>IF(A62&lt;&gt;"",1,0)</f>
        <v>0</v>
      </c>
      <c r="Z62">
        <f>IF(T62=1,ROW()-5,0)</f>
        <v>0</v>
      </c>
    </row>
    <row r="63">
      <c r="A63" s="21" t="str">
        <f>IF(T63=0,"",IF(S63&lt;&gt;"","Revisa: "&amp;S63,IF(OR(L63="Cobrado",L63="Anulado"),"",IF(AND(N63="",OR(L63="Recibido",L63="Confirmado",L63="Preparado",L63="En reparto",L63="Incidencia"),ISNUMBER(I63),INT(Ajustes!$C$5)&gt;INT(I63)),"Retrasado",IF(OR(L63="Entregado",L63="Facturado"),IF(AND(ISNUMBER(V63),ISNUMBER(N63),INT(Ajustes!$C$5)-INT(N63)&gt;V63),IF(L63="Entregado","Sin facturar","Cobro vencido"),""),IF(AND(ISNUMBER(V63),ISNUMBER(Q63),Q63&gt;V63),INDEX(Ajustes!$E$9:$E$17,MATCH(L63,Ajustes!$B$9:$B$17,0)),""))))))</f>
        <v/>
      </c>
      <c r="B63" s="22" t="n"/>
      <c r="C63" s="23" t="n"/>
      <c r="D63" s="24" t="n"/>
      <c r="E63" s="25" t="n"/>
      <c r="F63" s="25" t="n"/>
      <c r="G63" s="25" t="n"/>
      <c r="H63" s="26" t="n"/>
      <c r="I63" s="23" t="n"/>
      <c r="J63" s="25" t="n"/>
      <c r="K63" s="25" t="n"/>
      <c r="L63" s="25" t="n"/>
      <c r="M63" s="23" t="n"/>
      <c r="N63" s="23" t="n"/>
      <c r="O63" s="27" t="n"/>
      <c r="P63" s="25" t="n"/>
      <c r="Q63" s="28" t="str">
        <f>IF(OR(T63=0,L63="Cobrado",L63="Anulado",NOT(ISNUMBER(U63))),"",MAX(0,INT(Ajustes!$C$5)-INT(U63)))</f>
        <v/>
      </c>
      <c r="R63" s="28" t="str">
        <f>IF(OR(T63=0,L63="Anulado",NOT(ISNUMBER(N63)),NOT(ISNUMBER(I63))),"",IF(INT(N63)=INT(I63),"Sí",IF(INT(N63)&gt;INT(I63),"Tarde","Antes")))</f>
        <v/>
      </c>
      <c r="S63" t="str">
        <f>IF(T63=0,"",IF(L63="","falta el estado",IF(NOT(ISNUMBER(MATCH(L63,Ajustes!$B$9:$B$17,0))),"el estado no es de la lista",IF(E63="","falta el cliente",IF(OR(AND(C63&lt;&gt;"",NOT(ISNUMBER(C63))),AND(I63&lt;&gt;"",NOT(ISNUMBER(I63))),AND(M63&lt;&gt;"",NOT(ISNUMBER(M63))),AND(N63&lt;&gt;"",NOT(ISNUMBER(N63)))),"hay una fecha mal escrita",IF(AND(H63&lt;&gt;"",NOT(ISNUMBER(H63))),"el importe no es un número",IF(C63="","falta «Recibido el»",IF(AND(L63&lt;&gt;"Recibido",L63&lt;&gt;"Anulado",I63=""),"falta la entrega acordada",IF(AND(L63&lt;&gt;"Recibido",L63&lt;&gt;"Anulado",M63=""),"falta la fecha del estado",IF(AND(OR(L63="Entregado",L63="Facturado",L63="Cobrado"),N63=""),"falta «Entregado el»",IF(AND(N63&lt;&gt;"",OR(L63="Recibido",L63="Confirmado",L63="Preparado",L63="En reparto")),"tiene «Entregado el»: cambia el estado",IF(OR(INT(C63)&gt;INT(Ajustes!$C$5),AND(M63&lt;&gt;"",INT(M63)&gt;INT(Ajustes!$C$5)),AND(N63&lt;&gt;"",INT(N63)&gt;INT(Ajustes!$C$5))),"hay una fecha posterior a hoy",IF(AND(M63&lt;&gt;"",INT(M63)&lt;INT(C63)),"la fecha del estado es anterior a «Recibido el»",IF(AND(N63&lt;&gt;"",INT(N63)&lt;INT(C63)),"«Entregado el» es anterior a «Recibido el»",""))))))))))))))</f>
        <v/>
      </c>
      <c r="T63">
        <f>IF(COUNTA(B63:P63)&gt;0,1,0)</f>
        <v>0</v>
      </c>
      <c r="U63" t="str">
        <f>IF(T63=0,"",IF(AND(L63="Recibido",M63=""),IF(C63="","",C63),IF(M63="","",M63)))</f>
        <v/>
      </c>
      <c r="V63" t="str">
        <f>IF(OR(T63=0,NOT(ISNUMBER(MATCH(L63,Ajustes!$B$9:$B$17,0)))),"",IF(INDEX(Ajustes!$C$9:$C$17,MATCH(L63,Ajustes!$B$9:$B$17,0))="","",INDEX(Ajustes!$C$9:$C$17,MATCH(L63,Ajustes!$B$9:$B$17,0))))</f>
        <v/>
      </c>
      <c r="W63">
        <f>IF(AND(T63=1,N63="",OR(L63="Recibido",L63="Confirmado",L63="Preparado",L63="En reparto",L63="Incidencia")),1,0)</f>
        <v>0</v>
      </c>
      <c r="X63">
        <f>IF(S63&lt;&gt;"",1,0)</f>
        <v>0</v>
      </c>
      <c r="Y63">
        <f>IF(A63&lt;&gt;"",1,0)</f>
        <v>0</v>
      </c>
      <c r="Z63">
        <f>IF(T63=1,ROW()-5,0)</f>
        <v>0</v>
      </c>
    </row>
    <row r="64">
      <c r="A64" s="21" t="str">
        <f>IF(T64=0,"",IF(S64&lt;&gt;"","Revisa: "&amp;S64,IF(OR(L64="Cobrado",L64="Anulado"),"",IF(AND(N64="",OR(L64="Recibido",L64="Confirmado",L64="Preparado",L64="En reparto",L64="Incidencia"),ISNUMBER(I64),INT(Ajustes!$C$5)&gt;INT(I64)),"Retrasado",IF(OR(L64="Entregado",L64="Facturado"),IF(AND(ISNUMBER(V64),ISNUMBER(N64),INT(Ajustes!$C$5)-INT(N64)&gt;V64),IF(L64="Entregado","Sin facturar","Cobro vencido"),""),IF(AND(ISNUMBER(V64),ISNUMBER(Q64),Q64&gt;V64),INDEX(Ajustes!$E$9:$E$17,MATCH(L64,Ajustes!$B$9:$B$17,0)),""))))))</f>
        <v/>
      </c>
      <c r="B64" s="22" t="n"/>
      <c r="C64" s="23" t="n"/>
      <c r="D64" s="24" t="n"/>
      <c r="E64" s="25" t="n"/>
      <c r="F64" s="25" t="n"/>
      <c r="G64" s="25" t="n"/>
      <c r="H64" s="26" t="n"/>
      <c r="I64" s="23" t="n"/>
      <c r="J64" s="25" t="n"/>
      <c r="K64" s="25" t="n"/>
      <c r="L64" s="25" t="n"/>
      <c r="M64" s="23" t="n"/>
      <c r="N64" s="23" t="n"/>
      <c r="O64" s="27" t="n"/>
      <c r="P64" s="25" t="n"/>
      <c r="Q64" s="28" t="str">
        <f>IF(OR(T64=0,L64="Cobrado",L64="Anulado",NOT(ISNUMBER(U64))),"",MAX(0,INT(Ajustes!$C$5)-INT(U64)))</f>
        <v/>
      </c>
      <c r="R64" s="28" t="str">
        <f>IF(OR(T64=0,L64="Anulado",NOT(ISNUMBER(N64)),NOT(ISNUMBER(I64))),"",IF(INT(N64)=INT(I64),"Sí",IF(INT(N64)&gt;INT(I64),"Tarde","Antes")))</f>
        <v/>
      </c>
      <c r="S64" t="str">
        <f>IF(T64=0,"",IF(L64="","falta el estado",IF(NOT(ISNUMBER(MATCH(L64,Ajustes!$B$9:$B$17,0))),"el estado no es de la lista",IF(E64="","falta el cliente",IF(OR(AND(C64&lt;&gt;"",NOT(ISNUMBER(C64))),AND(I64&lt;&gt;"",NOT(ISNUMBER(I64))),AND(M64&lt;&gt;"",NOT(ISNUMBER(M64))),AND(N64&lt;&gt;"",NOT(ISNUMBER(N64)))),"hay una fecha mal escrita",IF(AND(H64&lt;&gt;"",NOT(ISNUMBER(H64))),"el importe no es un número",IF(C64="","falta «Recibido el»",IF(AND(L64&lt;&gt;"Recibido",L64&lt;&gt;"Anulado",I64=""),"falta la entrega acordada",IF(AND(L64&lt;&gt;"Recibido",L64&lt;&gt;"Anulado",M64=""),"falta la fecha del estado",IF(AND(OR(L64="Entregado",L64="Facturado",L64="Cobrado"),N64=""),"falta «Entregado el»",IF(AND(N64&lt;&gt;"",OR(L64="Recibido",L64="Confirmado",L64="Preparado",L64="En reparto")),"tiene «Entregado el»: cambia el estado",IF(OR(INT(C64)&gt;INT(Ajustes!$C$5),AND(M64&lt;&gt;"",INT(M64)&gt;INT(Ajustes!$C$5)),AND(N64&lt;&gt;"",INT(N64)&gt;INT(Ajustes!$C$5))),"hay una fecha posterior a hoy",IF(AND(M64&lt;&gt;"",INT(M64)&lt;INT(C64)),"la fecha del estado es anterior a «Recibido el»",IF(AND(N64&lt;&gt;"",INT(N64)&lt;INT(C64)),"«Entregado el» es anterior a «Recibido el»",""))))))))))))))</f>
        <v/>
      </c>
      <c r="T64">
        <f>IF(COUNTA(B64:P64)&gt;0,1,0)</f>
        <v>0</v>
      </c>
      <c r="U64" t="str">
        <f>IF(T64=0,"",IF(AND(L64="Recibido",M64=""),IF(C64="","",C64),IF(M64="","",M64)))</f>
        <v/>
      </c>
      <c r="V64" t="str">
        <f>IF(OR(T64=0,NOT(ISNUMBER(MATCH(L64,Ajustes!$B$9:$B$17,0)))),"",IF(INDEX(Ajustes!$C$9:$C$17,MATCH(L64,Ajustes!$B$9:$B$17,0))="","",INDEX(Ajustes!$C$9:$C$17,MATCH(L64,Ajustes!$B$9:$B$17,0))))</f>
        <v/>
      </c>
      <c r="W64">
        <f>IF(AND(T64=1,N64="",OR(L64="Recibido",L64="Confirmado",L64="Preparado",L64="En reparto",L64="Incidencia")),1,0)</f>
        <v>0</v>
      </c>
      <c r="X64">
        <f>IF(S64&lt;&gt;"",1,0)</f>
        <v>0</v>
      </c>
      <c r="Y64">
        <f>IF(A64&lt;&gt;"",1,0)</f>
        <v>0</v>
      </c>
      <c r="Z64">
        <f>IF(T64=1,ROW()-5,0)</f>
        <v>0</v>
      </c>
    </row>
    <row r="65">
      <c r="A65" s="21" t="str">
        <f>IF(T65=0,"",IF(S65&lt;&gt;"","Revisa: "&amp;S65,IF(OR(L65="Cobrado",L65="Anulado"),"",IF(AND(N65="",OR(L65="Recibido",L65="Confirmado",L65="Preparado",L65="En reparto",L65="Incidencia"),ISNUMBER(I65),INT(Ajustes!$C$5)&gt;INT(I65)),"Retrasado",IF(OR(L65="Entregado",L65="Facturado"),IF(AND(ISNUMBER(V65),ISNUMBER(N65),INT(Ajustes!$C$5)-INT(N65)&gt;V65),IF(L65="Entregado","Sin facturar","Cobro vencido"),""),IF(AND(ISNUMBER(V65),ISNUMBER(Q65),Q65&gt;V65),INDEX(Ajustes!$E$9:$E$17,MATCH(L65,Ajustes!$B$9:$B$17,0)),""))))))</f>
        <v/>
      </c>
      <c r="B65" s="22" t="n"/>
      <c r="C65" s="23" t="n"/>
      <c r="D65" s="24" t="n"/>
      <c r="E65" s="25" t="n"/>
      <c r="F65" s="25" t="n"/>
      <c r="G65" s="25" t="n"/>
      <c r="H65" s="26" t="n"/>
      <c r="I65" s="23" t="n"/>
      <c r="J65" s="25" t="n"/>
      <c r="K65" s="25" t="n"/>
      <c r="L65" s="25" t="n"/>
      <c r="M65" s="23" t="n"/>
      <c r="N65" s="23" t="n"/>
      <c r="O65" s="27" t="n"/>
      <c r="P65" s="25" t="n"/>
      <c r="Q65" s="28" t="str">
        <f>IF(OR(T65=0,L65="Cobrado",L65="Anulado",NOT(ISNUMBER(U65))),"",MAX(0,INT(Ajustes!$C$5)-INT(U65)))</f>
        <v/>
      </c>
      <c r="R65" s="28" t="str">
        <f>IF(OR(T65=0,L65="Anulado",NOT(ISNUMBER(N65)),NOT(ISNUMBER(I65))),"",IF(INT(N65)=INT(I65),"Sí",IF(INT(N65)&gt;INT(I65),"Tarde","Antes")))</f>
        <v/>
      </c>
      <c r="S65" t="str">
        <f>IF(T65=0,"",IF(L65="","falta el estado",IF(NOT(ISNUMBER(MATCH(L65,Ajustes!$B$9:$B$17,0))),"el estado no es de la lista",IF(E65="","falta el cliente",IF(OR(AND(C65&lt;&gt;"",NOT(ISNUMBER(C65))),AND(I65&lt;&gt;"",NOT(ISNUMBER(I65))),AND(M65&lt;&gt;"",NOT(ISNUMBER(M65))),AND(N65&lt;&gt;"",NOT(ISNUMBER(N65)))),"hay una fecha mal escrita",IF(AND(H65&lt;&gt;"",NOT(ISNUMBER(H65))),"el importe no es un número",IF(C65="","falta «Recibido el»",IF(AND(L65&lt;&gt;"Recibido",L65&lt;&gt;"Anulado",I65=""),"falta la entrega acordada",IF(AND(L65&lt;&gt;"Recibido",L65&lt;&gt;"Anulado",M65=""),"falta la fecha del estado",IF(AND(OR(L65="Entregado",L65="Facturado",L65="Cobrado"),N65=""),"falta «Entregado el»",IF(AND(N65&lt;&gt;"",OR(L65="Recibido",L65="Confirmado",L65="Preparado",L65="En reparto")),"tiene «Entregado el»: cambia el estado",IF(OR(INT(C65)&gt;INT(Ajustes!$C$5),AND(M65&lt;&gt;"",INT(M65)&gt;INT(Ajustes!$C$5)),AND(N65&lt;&gt;"",INT(N65)&gt;INT(Ajustes!$C$5))),"hay una fecha posterior a hoy",IF(AND(M65&lt;&gt;"",INT(M65)&lt;INT(C65)),"la fecha del estado es anterior a «Recibido el»",IF(AND(N65&lt;&gt;"",INT(N65)&lt;INT(C65)),"«Entregado el» es anterior a «Recibido el»",""))))))))))))))</f>
        <v/>
      </c>
      <c r="T65">
        <f>IF(COUNTA(B65:P65)&gt;0,1,0)</f>
        <v>0</v>
      </c>
      <c r="U65" t="str">
        <f>IF(T65=0,"",IF(AND(L65="Recibido",M65=""),IF(C65="","",C65),IF(M65="","",M65)))</f>
        <v/>
      </c>
      <c r="V65" t="str">
        <f>IF(OR(T65=0,NOT(ISNUMBER(MATCH(L65,Ajustes!$B$9:$B$17,0)))),"",IF(INDEX(Ajustes!$C$9:$C$17,MATCH(L65,Ajustes!$B$9:$B$17,0))="","",INDEX(Ajustes!$C$9:$C$17,MATCH(L65,Ajustes!$B$9:$B$17,0))))</f>
        <v/>
      </c>
      <c r="W65">
        <f>IF(AND(T65=1,N65="",OR(L65="Recibido",L65="Confirmado",L65="Preparado",L65="En reparto",L65="Incidencia")),1,0)</f>
        <v>0</v>
      </c>
      <c r="X65">
        <f>IF(S65&lt;&gt;"",1,0)</f>
        <v>0</v>
      </c>
      <c r="Y65">
        <f>IF(A65&lt;&gt;"",1,0)</f>
        <v>0</v>
      </c>
      <c r="Z65">
        <f>IF(T65=1,ROW()-5,0)</f>
        <v>0</v>
      </c>
    </row>
    <row r="66">
      <c r="A66" s="21" t="str">
        <f>IF(T66=0,"",IF(S66&lt;&gt;"","Revisa: "&amp;S66,IF(OR(L66="Cobrado",L66="Anulado"),"",IF(AND(N66="",OR(L66="Recibido",L66="Confirmado",L66="Preparado",L66="En reparto",L66="Incidencia"),ISNUMBER(I66),INT(Ajustes!$C$5)&gt;INT(I66)),"Retrasado",IF(OR(L66="Entregado",L66="Facturado"),IF(AND(ISNUMBER(V66),ISNUMBER(N66),INT(Ajustes!$C$5)-INT(N66)&gt;V66),IF(L66="Entregado","Sin facturar","Cobro vencido"),""),IF(AND(ISNUMBER(V66),ISNUMBER(Q66),Q66&gt;V66),INDEX(Ajustes!$E$9:$E$17,MATCH(L66,Ajustes!$B$9:$B$17,0)),""))))))</f>
        <v/>
      </c>
      <c r="B66" s="22" t="n"/>
      <c r="C66" s="23" t="n"/>
      <c r="D66" s="24" t="n"/>
      <c r="E66" s="25" t="n"/>
      <c r="F66" s="25" t="n"/>
      <c r="G66" s="25" t="n"/>
      <c r="H66" s="26" t="n"/>
      <c r="I66" s="23" t="n"/>
      <c r="J66" s="25" t="n"/>
      <c r="K66" s="25" t="n"/>
      <c r="L66" s="25" t="n"/>
      <c r="M66" s="23" t="n"/>
      <c r="N66" s="23" t="n"/>
      <c r="O66" s="27" t="n"/>
      <c r="P66" s="25" t="n"/>
      <c r="Q66" s="28" t="str">
        <f>IF(OR(T66=0,L66="Cobrado",L66="Anulado",NOT(ISNUMBER(U66))),"",MAX(0,INT(Ajustes!$C$5)-INT(U66)))</f>
        <v/>
      </c>
      <c r="R66" s="28" t="str">
        <f>IF(OR(T66=0,L66="Anulado",NOT(ISNUMBER(N66)),NOT(ISNUMBER(I66))),"",IF(INT(N66)=INT(I66),"Sí",IF(INT(N66)&gt;INT(I66),"Tarde","Antes")))</f>
        <v/>
      </c>
      <c r="S66" t="str">
        <f>IF(T66=0,"",IF(L66="","falta el estado",IF(NOT(ISNUMBER(MATCH(L66,Ajustes!$B$9:$B$17,0))),"el estado no es de la lista",IF(E66="","falta el cliente",IF(OR(AND(C66&lt;&gt;"",NOT(ISNUMBER(C66))),AND(I66&lt;&gt;"",NOT(ISNUMBER(I66))),AND(M66&lt;&gt;"",NOT(ISNUMBER(M66))),AND(N66&lt;&gt;"",NOT(ISNUMBER(N66)))),"hay una fecha mal escrita",IF(AND(H66&lt;&gt;"",NOT(ISNUMBER(H66))),"el importe no es un número",IF(C66="","falta «Recibido el»",IF(AND(L66&lt;&gt;"Recibido",L66&lt;&gt;"Anulado",I66=""),"falta la entrega acordada",IF(AND(L66&lt;&gt;"Recibido",L66&lt;&gt;"Anulado",M66=""),"falta la fecha del estado",IF(AND(OR(L66="Entregado",L66="Facturado",L66="Cobrado"),N66=""),"falta «Entregado el»",IF(AND(N66&lt;&gt;"",OR(L66="Recibido",L66="Confirmado",L66="Preparado",L66="En reparto")),"tiene «Entregado el»: cambia el estado",IF(OR(INT(C66)&gt;INT(Ajustes!$C$5),AND(M66&lt;&gt;"",INT(M66)&gt;INT(Ajustes!$C$5)),AND(N66&lt;&gt;"",INT(N66)&gt;INT(Ajustes!$C$5))),"hay una fecha posterior a hoy",IF(AND(M66&lt;&gt;"",INT(M66)&lt;INT(C66)),"la fecha del estado es anterior a «Recibido el»",IF(AND(N66&lt;&gt;"",INT(N66)&lt;INT(C66)),"«Entregado el» es anterior a «Recibido el»",""))))))))))))))</f>
        <v/>
      </c>
      <c r="T66">
        <f>IF(COUNTA(B66:P66)&gt;0,1,0)</f>
        <v>0</v>
      </c>
      <c r="U66" t="str">
        <f>IF(T66=0,"",IF(AND(L66="Recibido",M66=""),IF(C66="","",C66),IF(M66="","",M66)))</f>
        <v/>
      </c>
      <c r="V66" t="str">
        <f>IF(OR(T66=0,NOT(ISNUMBER(MATCH(L66,Ajustes!$B$9:$B$17,0)))),"",IF(INDEX(Ajustes!$C$9:$C$17,MATCH(L66,Ajustes!$B$9:$B$17,0))="","",INDEX(Ajustes!$C$9:$C$17,MATCH(L66,Ajustes!$B$9:$B$17,0))))</f>
        <v/>
      </c>
      <c r="W66">
        <f>IF(AND(T66=1,N66="",OR(L66="Recibido",L66="Confirmado",L66="Preparado",L66="En reparto",L66="Incidencia")),1,0)</f>
        <v>0</v>
      </c>
      <c r="X66">
        <f>IF(S66&lt;&gt;"",1,0)</f>
        <v>0</v>
      </c>
      <c r="Y66">
        <f>IF(A66&lt;&gt;"",1,0)</f>
        <v>0</v>
      </c>
      <c r="Z66">
        <f>IF(T66=1,ROW()-5,0)</f>
        <v>0</v>
      </c>
    </row>
    <row r="67">
      <c r="A67" s="21" t="str">
        <f>IF(T67=0,"",IF(S67&lt;&gt;"","Revisa: "&amp;S67,IF(OR(L67="Cobrado",L67="Anulado"),"",IF(AND(N67="",OR(L67="Recibido",L67="Confirmado",L67="Preparado",L67="En reparto",L67="Incidencia"),ISNUMBER(I67),INT(Ajustes!$C$5)&gt;INT(I67)),"Retrasado",IF(OR(L67="Entregado",L67="Facturado"),IF(AND(ISNUMBER(V67),ISNUMBER(N67),INT(Ajustes!$C$5)-INT(N67)&gt;V67),IF(L67="Entregado","Sin facturar","Cobro vencido"),""),IF(AND(ISNUMBER(V67),ISNUMBER(Q67),Q67&gt;V67),INDEX(Ajustes!$E$9:$E$17,MATCH(L67,Ajustes!$B$9:$B$17,0)),""))))))</f>
        <v/>
      </c>
      <c r="B67" s="22" t="n"/>
      <c r="C67" s="23" t="n"/>
      <c r="D67" s="24" t="n"/>
      <c r="E67" s="25" t="n"/>
      <c r="F67" s="25" t="n"/>
      <c r="G67" s="25" t="n"/>
      <c r="H67" s="26" t="n"/>
      <c r="I67" s="23" t="n"/>
      <c r="J67" s="25" t="n"/>
      <c r="K67" s="25" t="n"/>
      <c r="L67" s="25" t="n"/>
      <c r="M67" s="23" t="n"/>
      <c r="N67" s="23" t="n"/>
      <c r="O67" s="27" t="n"/>
      <c r="P67" s="25" t="n"/>
      <c r="Q67" s="28" t="str">
        <f>IF(OR(T67=0,L67="Cobrado",L67="Anulado",NOT(ISNUMBER(U67))),"",MAX(0,INT(Ajustes!$C$5)-INT(U67)))</f>
        <v/>
      </c>
      <c r="R67" s="28" t="str">
        <f>IF(OR(T67=0,L67="Anulado",NOT(ISNUMBER(N67)),NOT(ISNUMBER(I67))),"",IF(INT(N67)=INT(I67),"Sí",IF(INT(N67)&gt;INT(I67),"Tarde","Antes")))</f>
        <v/>
      </c>
      <c r="S67" t="str">
        <f>IF(T67=0,"",IF(L67="","falta el estado",IF(NOT(ISNUMBER(MATCH(L67,Ajustes!$B$9:$B$17,0))),"el estado no es de la lista",IF(E67="","falta el cliente",IF(OR(AND(C67&lt;&gt;"",NOT(ISNUMBER(C67))),AND(I67&lt;&gt;"",NOT(ISNUMBER(I67))),AND(M67&lt;&gt;"",NOT(ISNUMBER(M67))),AND(N67&lt;&gt;"",NOT(ISNUMBER(N67)))),"hay una fecha mal escrita",IF(AND(H67&lt;&gt;"",NOT(ISNUMBER(H67))),"el importe no es un número",IF(C67="","falta «Recibido el»",IF(AND(L67&lt;&gt;"Recibido",L67&lt;&gt;"Anulado",I67=""),"falta la entrega acordada",IF(AND(L67&lt;&gt;"Recibido",L67&lt;&gt;"Anulado",M67=""),"falta la fecha del estado",IF(AND(OR(L67="Entregado",L67="Facturado",L67="Cobrado"),N67=""),"falta «Entregado el»",IF(AND(N67&lt;&gt;"",OR(L67="Recibido",L67="Confirmado",L67="Preparado",L67="En reparto")),"tiene «Entregado el»: cambia el estado",IF(OR(INT(C67)&gt;INT(Ajustes!$C$5),AND(M67&lt;&gt;"",INT(M67)&gt;INT(Ajustes!$C$5)),AND(N67&lt;&gt;"",INT(N67)&gt;INT(Ajustes!$C$5))),"hay una fecha posterior a hoy",IF(AND(M67&lt;&gt;"",INT(M67)&lt;INT(C67)),"la fecha del estado es anterior a «Recibido el»",IF(AND(N67&lt;&gt;"",INT(N67)&lt;INT(C67)),"«Entregado el» es anterior a «Recibido el»",""))))))))))))))</f>
        <v/>
      </c>
      <c r="T67">
        <f>IF(COUNTA(B67:P67)&gt;0,1,0)</f>
        <v>0</v>
      </c>
      <c r="U67" t="str">
        <f>IF(T67=0,"",IF(AND(L67="Recibido",M67=""),IF(C67="","",C67),IF(M67="","",M67)))</f>
        <v/>
      </c>
      <c r="V67" t="str">
        <f>IF(OR(T67=0,NOT(ISNUMBER(MATCH(L67,Ajustes!$B$9:$B$17,0)))),"",IF(INDEX(Ajustes!$C$9:$C$17,MATCH(L67,Ajustes!$B$9:$B$17,0))="","",INDEX(Ajustes!$C$9:$C$17,MATCH(L67,Ajustes!$B$9:$B$17,0))))</f>
        <v/>
      </c>
      <c r="W67">
        <f>IF(AND(T67=1,N67="",OR(L67="Recibido",L67="Confirmado",L67="Preparado",L67="En reparto",L67="Incidencia")),1,0)</f>
        <v>0</v>
      </c>
      <c r="X67">
        <f>IF(S67&lt;&gt;"",1,0)</f>
        <v>0</v>
      </c>
      <c r="Y67">
        <f>IF(A67&lt;&gt;"",1,0)</f>
        <v>0</v>
      </c>
      <c r="Z67">
        <f>IF(T67=1,ROW()-5,0)</f>
        <v>0</v>
      </c>
    </row>
    <row r="68">
      <c r="A68" s="21" t="str">
        <f>IF(T68=0,"",IF(S68&lt;&gt;"","Revisa: "&amp;S68,IF(OR(L68="Cobrado",L68="Anulado"),"",IF(AND(N68="",OR(L68="Recibido",L68="Confirmado",L68="Preparado",L68="En reparto",L68="Incidencia"),ISNUMBER(I68),INT(Ajustes!$C$5)&gt;INT(I68)),"Retrasado",IF(OR(L68="Entregado",L68="Facturado"),IF(AND(ISNUMBER(V68),ISNUMBER(N68),INT(Ajustes!$C$5)-INT(N68)&gt;V68),IF(L68="Entregado","Sin facturar","Cobro vencido"),""),IF(AND(ISNUMBER(V68),ISNUMBER(Q68),Q68&gt;V68),INDEX(Ajustes!$E$9:$E$17,MATCH(L68,Ajustes!$B$9:$B$17,0)),""))))))</f>
        <v/>
      </c>
      <c r="B68" s="22" t="n"/>
      <c r="C68" s="23" t="n"/>
      <c r="D68" s="24" t="n"/>
      <c r="E68" s="25" t="n"/>
      <c r="F68" s="25" t="n"/>
      <c r="G68" s="25" t="n"/>
      <c r="H68" s="26" t="n"/>
      <c r="I68" s="23" t="n"/>
      <c r="J68" s="25" t="n"/>
      <c r="K68" s="25" t="n"/>
      <c r="L68" s="25" t="n"/>
      <c r="M68" s="23" t="n"/>
      <c r="N68" s="23" t="n"/>
      <c r="O68" s="27" t="n"/>
      <c r="P68" s="25" t="n"/>
      <c r="Q68" s="28" t="str">
        <f>IF(OR(T68=0,L68="Cobrado",L68="Anulado",NOT(ISNUMBER(U68))),"",MAX(0,INT(Ajustes!$C$5)-INT(U68)))</f>
        <v/>
      </c>
      <c r="R68" s="28" t="str">
        <f>IF(OR(T68=0,L68="Anulado",NOT(ISNUMBER(N68)),NOT(ISNUMBER(I68))),"",IF(INT(N68)=INT(I68),"Sí",IF(INT(N68)&gt;INT(I68),"Tarde","Antes")))</f>
        <v/>
      </c>
      <c r="S68" t="str">
        <f>IF(T68=0,"",IF(L68="","falta el estado",IF(NOT(ISNUMBER(MATCH(L68,Ajustes!$B$9:$B$17,0))),"el estado no es de la lista",IF(E68="","falta el cliente",IF(OR(AND(C68&lt;&gt;"",NOT(ISNUMBER(C68))),AND(I68&lt;&gt;"",NOT(ISNUMBER(I68))),AND(M68&lt;&gt;"",NOT(ISNUMBER(M68))),AND(N68&lt;&gt;"",NOT(ISNUMBER(N68)))),"hay una fecha mal escrita",IF(AND(H68&lt;&gt;"",NOT(ISNUMBER(H68))),"el importe no es un número",IF(C68="","falta «Recibido el»",IF(AND(L68&lt;&gt;"Recibido",L68&lt;&gt;"Anulado",I68=""),"falta la entrega acordada",IF(AND(L68&lt;&gt;"Recibido",L68&lt;&gt;"Anulado",M68=""),"falta la fecha del estado",IF(AND(OR(L68="Entregado",L68="Facturado",L68="Cobrado"),N68=""),"falta «Entregado el»",IF(AND(N68&lt;&gt;"",OR(L68="Recibido",L68="Confirmado",L68="Preparado",L68="En reparto")),"tiene «Entregado el»: cambia el estado",IF(OR(INT(C68)&gt;INT(Ajustes!$C$5),AND(M68&lt;&gt;"",INT(M68)&gt;INT(Ajustes!$C$5)),AND(N68&lt;&gt;"",INT(N68)&gt;INT(Ajustes!$C$5))),"hay una fecha posterior a hoy",IF(AND(M68&lt;&gt;"",INT(M68)&lt;INT(C68)),"la fecha del estado es anterior a «Recibido el»",IF(AND(N68&lt;&gt;"",INT(N68)&lt;INT(C68)),"«Entregado el» es anterior a «Recibido el»",""))))))))))))))</f>
        <v/>
      </c>
      <c r="T68">
        <f>IF(COUNTA(B68:P68)&gt;0,1,0)</f>
        <v>0</v>
      </c>
      <c r="U68" t="str">
        <f>IF(T68=0,"",IF(AND(L68="Recibido",M68=""),IF(C68="","",C68),IF(M68="","",M68)))</f>
        <v/>
      </c>
      <c r="V68" t="str">
        <f>IF(OR(T68=0,NOT(ISNUMBER(MATCH(L68,Ajustes!$B$9:$B$17,0)))),"",IF(INDEX(Ajustes!$C$9:$C$17,MATCH(L68,Ajustes!$B$9:$B$17,0))="","",INDEX(Ajustes!$C$9:$C$17,MATCH(L68,Ajustes!$B$9:$B$17,0))))</f>
        <v/>
      </c>
      <c r="W68">
        <f>IF(AND(T68=1,N68="",OR(L68="Recibido",L68="Confirmado",L68="Preparado",L68="En reparto",L68="Incidencia")),1,0)</f>
        <v>0</v>
      </c>
      <c r="X68">
        <f>IF(S68&lt;&gt;"",1,0)</f>
        <v>0</v>
      </c>
      <c r="Y68">
        <f>IF(A68&lt;&gt;"",1,0)</f>
        <v>0</v>
      </c>
      <c r="Z68">
        <f>IF(T68=1,ROW()-5,0)</f>
        <v>0</v>
      </c>
    </row>
    <row r="69">
      <c r="A69" s="21" t="str">
        <f>IF(T69=0,"",IF(S69&lt;&gt;"","Revisa: "&amp;S69,IF(OR(L69="Cobrado",L69="Anulado"),"",IF(AND(N69="",OR(L69="Recibido",L69="Confirmado",L69="Preparado",L69="En reparto",L69="Incidencia"),ISNUMBER(I69),INT(Ajustes!$C$5)&gt;INT(I69)),"Retrasado",IF(OR(L69="Entregado",L69="Facturado"),IF(AND(ISNUMBER(V69),ISNUMBER(N69),INT(Ajustes!$C$5)-INT(N69)&gt;V69),IF(L69="Entregado","Sin facturar","Cobro vencido"),""),IF(AND(ISNUMBER(V69),ISNUMBER(Q69),Q69&gt;V69),INDEX(Ajustes!$E$9:$E$17,MATCH(L69,Ajustes!$B$9:$B$17,0)),""))))))</f>
        <v/>
      </c>
      <c r="B69" s="22" t="n"/>
      <c r="C69" s="23" t="n"/>
      <c r="D69" s="24" t="n"/>
      <c r="E69" s="25" t="n"/>
      <c r="F69" s="25" t="n"/>
      <c r="G69" s="25" t="n"/>
      <c r="H69" s="26" t="n"/>
      <c r="I69" s="23" t="n"/>
      <c r="J69" s="25" t="n"/>
      <c r="K69" s="25" t="n"/>
      <c r="L69" s="25" t="n"/>
      <c r="M69" s="23" t="n"/>
      <c r="N69" s="23" t="n"/>
      <c r="O69" s="27" t="n"/>
      <c r="P69" s="25" t="n"/>
      <c r="Q69" s="28" t="str">
        <f>IF(OR(T69=0,L69="Cobrado",L69="Anulado",NOT(ISNUMBER(U69))),"",MAX(0,INT(Ajustes!$C$5)-INT(U69)))</f>
        <v/>
      </c>
      <c r="R69" s="28" t="str">
        <f>IF(OR(T69=0,L69="Anulado",NOT(ISNUMBER(N69)),NOT(ISNUMBER(I69))),"",IF(INT(N69)=INT(I69),"Sí",IF(INT(N69)&gt;INT(I69),"Tarde","Antes")))</f>
        <v/>
      </c>
      <c r="S69" t="str">
        <f>IF(T69=0,"",IF(L69="","falta el estado",IF(NOT(ISNUMBER(MATCH(L69,Ajustes!$B$9:$B$17,0))),"el estado no es de la lista",IF(E69="","falta el cliente",IF(OR(AND(C69&lt;&gt;"",NOT(ISNUMBER(C69))),AND(I69&lt;&gt;"",NOT(ISNUMBER(I69))),AND(M69&lt;&gt;"",NOT(ISNUMBER(M69))),AND(N69&lt;&gt;"",NOT(ISNUMBER(N69)))),"hay una fecha mal escrita",IF(AND(H69&lt;&gt;"",NOT(ISNUMBER(H69))),"el importe no es un número",IF(C69="","falta «Recibido el»",IF(AND(L69&lt;&gt;"Recibido",L69&lt;&gt;"Anulado",I69=""),"falta la entrega acordada",IF(AND(L69&lt;&gt;"Recibido",L69&lt;&gt;"Anulado",M69=""),"falta la fecha del estado",IF(AND(OR(L69="Entregado",L69="Facturado",L69="Cobrado"),N69=""),"falta «Entregado el»",IF(AND(N69&lt;&gt;"",OR(L69="Recibido",L69="Confirmado",L69="Preparado",L69="En reparto")),"tiene «Entregado el»: cambia el estado",IF(OR(INT(C69)&gt;INT(Ajustes!$C$5),AND(M69&lt;&gt;"",INT(M69)&gt;INT(Ajustes!$C$5)),AND(N69&lt;&gt;"",INT(N69)&gt;INT(Ajustes!$C$5))),"hay una fecha posterior a hoy",IF(AND(M69&lt;&gt;"",INT(M69)&lt;INT(C69)),"la fecha del estado es anterior a «Recibido el»",IF(AND(N69&lt;&gt;"",INT(N69)&lt;INT(C69)),"«Entregado el» es anterior a «Recibido el»",""))))))))))))))</f>
        <v/>
      </c>
      <c r="T69">
        <f>IF(COUNTA(B69:P69)&gt;0,1,0)</f>
        <v>0</v>
      </c>
      <c r="U69" t="str">
        <f>IF(T69=0,"",IF(AND(L69="Recibido",M69=""),IF(C69="","",C69),IF(M69="","",M69)))</f>
        <v/>
      </c>
      <c r="V69" t="str">
        <f>IF(OR(T69=0,NOT(ISNUMBER(MATCH(L69,Ajustes!$B$9:$B$17,0)))),"",IF(INDEX(Ajustes!$C$9:$C$17,MATCH(L69,Ajustes!$B$9:$B$17,0))="","",INDEX(Ajustes!$C$9:$C$17,MATCH(L69,Ajustes!$B$9:$B$17,0))))</f>
        <v/>
      </c>
      <c r="W69">
        <f>IF(AND(T69=1,N69="",OR(L69="Recibido",L69="Confirmado",L69="Preparado",L69="En reparto",L69="Incidencia")),1,0)</f>
        <v>0</v>
      </c>
      <c r="X69">
        <f>IF(S69&lt;&gt;"",1,0)</f>
        <v>0</v>
      </c>
      <c r="Y69">
        <f>IF(A69&lt;&gt;"",1,0)</f>
        <v>0</v>
      </c>
      <c r="Z69">
        <f>IF(T69=1,ROW()-5,0)</f>
        <v>0</v>
      </c>
    </row>
    <row r="70">
      <c r="A70" s="21" t="str">
        <f>IF(T70=0,"",IF(S70&lt;&gt;"","Revisa: "&amp;S70,IF(OR(L70="Cobrado",L70="Anulado"),"",IF(AND(N70="",OR(L70="Recibido",L70="Confirmado",L70="Preparado",L70="En reparto",L70="Incidencia"),ISNUMBER(I70),INT(Ajustes!$C$5)&gt;INT(I70)),"Retrasado",IF(OR(L70="Entregado",L70="Facturado"),IF(AND(ISNUMBER(V70),ISNUMBER(N70),INT(Ajustes!$C$5)-INT(N70)&gt;V70),IF(L70="Entregado","Sin facturar","Cobro vencido"),""),IF(AND(ISNUMBER(V70),ISNUMBER(Q70),Q70&gt;V70),INDEX(Ajustes!$E$9:$E$17,MATCH(L70,Ajustes!$B$9:$B$17,0)),""))))))</f>
        <v/>
      </c>
      <c r="B70" s="22" t="n"/>
      <c r="C70" s="23" t="n"/>
      <c r="D70" s="24" t="n"/>
      <c r="E70" s="25" t="n"/>
      <c r="F70" s="25" t="n"/>
      <c r="G70" s="25" t="n"/>
      <c r="H70" s="26" t="n"/>
      <c r="I70" s="23" t="n"/>
      <c r="J70" s="25" t="n"/>
      <c r="K70" s="25" t="n"/>
      <c r="L70" s="25" t="n"/>
      <c r="M70" s="23" t="n"/>
      <c r="N70" s="23" t="n"/>
      <c r="O70" s="27" t="n"/>
      <c r="P70" s="25" t="n"/>
      <c r="Q70" s="28" t="str">
        <f>IF(OR(T70=0,L70="Cobrado",L70="Anulado",NOT(ISNUMBER(U70))),"",MAX(0,INT(Ajustes!$C$5)-INT(U70)))</f>
        <v/>
      </c>
      <c r="R70" s="28" t="str">
        <f>IF(OR(T70=0,L70="Anulado",NOT(ISNUMBER(N70)),NOT(ISNUMBER(I70))),"",IF(INT(N70)=INT(I70),"Sí",IF(INT(N70)&gt;INT(I70),"Tarde","Antes")))</f>
        <v/>
      </c>
      <c r="S70" t="str">
        <f>IF(T70=0,"",IF(L70="","falta el estado",IF(NOT(ISNUMBER(MATCH(L70,Ajustes!$B$9:$B$17,0))),"el estado no es de la lista",IF(E70="","falta el cliente",IF(OR(AND(C70&lt;&gt;"",NOT(ISNUMBER(C70))),AND(I70&lt;&gt;"",NOT(ISNUMBER(I70))),AND(M70&lt;&gt;"",NOT(ISNUMBER(M70))),AND(N70&lt;&gt;"",NOT(ISNUMBER(N70)))),"hay una fecha mal escrita",IF(AND(H70&lt;&gt;"",NOT(ISNUMBER(H70))),"el importe no es un número",IF(C70="","falta «Recibido el»",IF(AND(L70&lt;&gt;"Recibido",L70&lt;&gt;"Anulado",I70=""),"falta la entrega acordada",IF(AND(L70&lt;&gt;"Recibido",L70&lt;&gt;"Anulado",M70=""),"falta la fecha del estado",IF(AND(OR(L70="Entregado",L70="Facturado",L70="Cobrado"),N70=""),"falta «Entregado el»",IF(AND(N70&lt;&gt;"",OR(L70="Recibido",L70="Confirmado",L70="Preparado",L70="En reparto")),"tiene «Entregado el»: cambia el estado",IF(OR(INT(C70)&gt;INT(Ajustes!$C$5),AND(M70&lt;&gt;"",INT(M70)&gt;INT(Ajustes!$C$5)),AND(N70&lt;&gt;"",INT(N70)&gt;INT(Ajustes!$C$5))),"hay una fecha posterior a hoy",IF(AND(M70&lt;&gt;"",INT(M70)&lt;INT(C70)),"la fecha del estado es anterior a «Recibido el»",IF(AND(N70&lt;&gt;"",INT(N70)&lt;INT(C70)),"«Entregado el» es anterior a «Recibido el»",""))))))))))))))</f>
        <v/>
      </c>
      <c r="T70">
        <f>IF(COUNTA(B70:P70)&gt;0,1,0)</f>
        <v>0</v>
      </c>
      <c r="U70" t="str">
        <f>IF(T70=0,"",IF(AND(L70="Recibido",M70=""),IF(C70="","",C70),IF(M70="","",M70)))</f>
        <v/>
      </c>
      <c r="V70" t="str">
        <f>IF(OR(T70=0,NOT(ISNUMBER(MATCH(L70,Ajustes!$B$9:$B$17,0)))),"",IF(INDEX(Ajustes!$C$9:$C$17,MATCH(L70,Ajustes!$B$9:$B$17,0))="","",INDEX(Ajustes!$C$9:$C$17,MATCH(L70,Ajustes!$B$9:$B$17,0))))</f>
        <v/>
      </c>
      <c r="W70">
        <f>IF(AND(T70=1,N70="",OR(L70="Recibido",L70="Confirmado",L70="Preparado",L70="En reparto",L70="Incidencia")),1,0)</f>
        <v>0</v>
      </c>
      <c r="X70">
        <f>IF(S70&lt;&gt;"",1,0)</f>
        <v>0</v>
      </c>
      <c r="Y70">
        <f>IF(A70&lt;&gt;"",1,0)</f>
        <v>0</v>
      </c>
      <c r="Z70">
        <f>IF(T70=1,ROW()-5,0)</f>
        <v>0</v>
      </c>
    </row>
    <row r="71">
      <c r="A71" s="21" t="str">
        <f>IF(T71=0,"",IF(S71&lt;&gt;"","Revisa: "&amp;S71,IF(OR(L71="Cobrado",L71="Anulado"),"",IF(AND(N71="",OR(L71="Recibido",L71="Confirmado",L71="Preparado",L71="En reparto",L71="Incidencia"),ISNUMBER(I71),INT(Ajustes!$C$5)&gt;INT(I71)),"Retrasado",IF(OR(L71="Entregado",L71="Facturado"),IF(AND(ISNUMBER(V71),ISNUMBER(N71),INT(Ajustes!$C$5)-INT(N71)&gt;V71),IF(L71="Entregado","Sin facturar","Cobro vencido"),""),IF(AND(ISNUMBER(V71),ISNUMBER(Q71),Q71&gt;V71),INDEX(Ajustes!$E$9:$E$17,MATCH(L71,Ajustes!$B$9:$B$17,0)),""))))))</f>
        <v/>
      </c>
      <c r="B71" s="22" t="n"/>
      <c r="C71" s="23" t="n"/>
      <c r="D71" s="24" t="n"/>
      <c r="E71" s="25" t="n"/>
      <c r="F71" s="25" t="n"/>
      <c r="G71" s="25" t="n"/>
      <c r="H71" s="26" t="n"/>
      <c r="I71" s="23" t="n"/>
      <c r="J71" s="25" t="n"/>
      <c r="K71" s="25" t="n"/>
      <c r="L71" s="25" t="n"/>
      <c r="M71" s="23" t="n"/>
      <c r="N71" s="23" t="n"/>
      <c r="O71" s="27" t="n"/>
      <c r="P71" s="25" t="n"/>
      <c r="Q71" s="28" t="str">
        <f>IF(OR(T71=0,L71="Cobrado",L71="Anulado",NOT(ISNUMBER(U71))),"",MAX(0,INT(Ajustes!$C$5)-INT(U71)))</f>
        <v/>
      </c>
      <c r="R71" s="28" t="str">
        <f>IF(OR(T71=0,L71="Anulado",NOT(ISNUMBER(N71)),NOT(ISNUMBER(I71))),"",IF(INT(N71)=INT(I71),"Sí",IF(INT(N71)&gt;INT(I71),"Tarde","Antes")))</f>
        <v/>
      </c>
      <c r="S71" t="str">
        <f>IF(T71=0,"",IF(L71="","falta el estado",IF(NOT(ISNUMBER(MATCH(L71,Ajustes!$B$9:$B$17,0))),"el estado no es de la lista",IF(E71="","falta el cliente",IF(OR(AND(C71&lt;&gt;"",NOT(ISNUMBER(C71))),AND(I71&lt;&gt;"",NOT(ISNUMBER(I71))),AND(M71&lt;&gt;"",NOT(ISNUMBER(M71))),AND(N71&lt;&gt;"",NOT(ISNUMBER(N71)))),"hay una fecha mal escrita",IF(AND(H71&lt;&gt;"",NOT(ISNUMBER(H71))),"el importe no es un número",IF(C71="","falta «Recibido el»",IF(AND(L71&lt;&gt;"Recibido",L71&lt;&gt;"Anulado",I71=""),"falta la entrega acordada",IF(AND(L71&lt;&gt;"Recibido",L71&lt;&gt;"Anulado",M71=""),"falta la fecha del estado",IF(AND(OR(L71="Entregado",L71="Facturado",L71="Cobrado"),N71=""),"falta «Entregado el»",IF(AND(N71&lt;&gt;"",OR(L71="Recibido",L71="Confirmado",L71="Preparado",L71="En reparto")),"tiene «Entregado el»: cambia el estado",IF(OR(INT(C71)&gt;INT(Ajustes!$C$5),AND(M71&lt;&gt;"",INT(M71)&gt;INT(Ajustes!$C$5)),AND(N71&lt;&gt;"",INT(N71)&gt;INT(Ajustes!$C$5))),"hay una fecha posterior a hoy",IF(AND(M71&lt;&gt;"",INT(M71)&lt;INT(C71)),"la fecha del estado es anterior a «Recibido el»",IF(AND(N71&lt;&gt;"",INT(N71)&lt;INT(C71)),"«Entregado el» es anterior a «Recibido el»",""))))))))))))))</f>
        <v/>
      </c>
      <c r="T71">
        <f>IF(COUNTA(B71:P71)&gt;0,1,0)</f>
        <v>0</v>
      </c>
      <c r="U71" t="str">
        <f>IF(T71=0,"",IF(AND(L71="Recibido",M71=""),IF(C71="","",C71),IF(M71="","",M71)))</f>
        <v/>
      </c>
      <c r="V71" t="str">
        <f>IF(OR(T71=0,NOT(ISNUMBER(MATCH(L71,Ajustes!$B$9:$B$17,0)))),"",IF(INDEX(Ajustes!$C$9:$C$17,MATCH(L71,Ajustes!$B$9:$B$17,0))="","",INDEX(Ajustes!$C$9:$C$17,MATCH(L71,Ajustes!$B$9:$B$17,0))))</f>
        <v/>
      </c>
      <c r="W71">
        <f>IF(AND(T71=1,N71="",OR(L71="Recibido",L71="Confirmado",L71="Preparado",L71="En reparto",L71="Incidencia")),1,0)</f>
        <v>0</v>
      </c>
      <c r="X71">
        <f>IF(S71&lt;&gt;"",1,0)</f>
        <v>0</v>
      </c>
      <c r="Y71">
        <f>IF(A71&lt;&gt;"",1,0)</f>
        <v>0</v>
      </c>
      <c r="Z71">
        <f>IF(T71=1,ROW()-5,0)</f>
        <v>0</v>
      </c>
    </row>
    <row r="72">
      <c r="A72" s="21" t="str">
        <f>IF(T72=0,"",IF(S72&lt;&gt;"","Revisa: "&amp;S72,IF(OR(L72="Cobrado",L72="Anulado"),"",IF(AND(N72="",OR(L72="Recibido",L72="Confirmado",L72="Preparado",L72="En reparto",L72="Incidencia"),ISNUMBER(I72),INT(Ajustes!$C$5)&gt;INT(I72)),"Retrasado",IF(OR(L72="Entregado",L72="Facturado"),IF(AND(ISNUMBER(V72),ISNUMBER(N72),INT(Ajustes!$C$5)-INT(N72)&gt;V72),IF(L72="Entregado","Sin facturar","Cobro vencido"),""),IF(AND(ISNUMBER(V72),ISNUMBER(Q72),Q72&gt;V72),INDEX(Ajustes!$E$9:$E$17,MATCH(L72,Ajustes!$B$9:$B$17,0)),""))))))</f>
        <v/>
      </c>
      <c r="B72" s="22" t="n"/>
      <c r="C72" s="23" t="n"/>
      <c r="D72" s="24" t="n"/>
      <c r="E72" s="25" t="n"/>
      <c r="F72" s="25" t="n"/>
      <c r="G72" s="25" t="n"/>
      <c r="H72" s="26" t="n"/>
      <c r="I72" s="23" t="n"/>
      <c r="J72" s="25" t="n"/>
      <c r="K72" s="25" t="n"/>
      <c r="L72" s="25" t="n"/>
      <c r="M72" s="23" t="n"/>
      <c r="N72" s="23" t="n"/>
      <c r="O72" s="27" t="n"/>
      <c r="P72" s="25" t="n"/>
      <c r="Q72" s="28" t="str">
        <f>IF(OR(T72=0,L72="Cobrado",L72="Anulado",NOT(ISNUMBER(U72))),"",MAX(0,INT(Ajustes!$C$5)-INT(U72)))</f>
        <v/>
      </c>
      <c r="R72" s="28" t="str">
        <f>IF(OR(T72=0,L72="Anulado",NOT(ISNUMBER(N72)),NOT(ISNUMBER(I72))),"",IF(INT(N72)=INT(I72),"Sí",IF(INT(N72)&gt;INT(I72),"Tarde","Antes")))</f>
        <v/>
      </c>
      <c r="S72" t="str">
        <f>IF(T72=0,"",IF(L72="","falta el estado",IF(NOT(ISNUMBER(MATCH(L72,Ajustes!$B$9:$B$17,0))),"el estado no es de la lista",IF(E72="","falta el cliente",IF(OR(AND(C72&lt;&gt;"",NOT(ISNUMBER(C72))),AND(I72&lt;&gt;"",NOT(ISNUMBER(I72))),AND(M72&lt;&gt;"",NOT(ISNUMBER(M72))),AND(N72&lt;&gt;"",NOT(ISNUMBER(N72)))),"hay una fecha mal escrita",IF(AND(H72&lt;&gt;"",NOT(ISNUMBER(H72))),"el importe no es un número",IF(C72="","falta «Recibido el»",IF(AND(L72&lt;&gt;"Recibido",L72&lt;&gt;"Anulado",I72=""),"falta la entrega acordada",IF(AND(L72&lt;&gt;"Recibido",L72&lt;&gt;"Anulado",M72=""),"falta la fecha del estado",IF(AND(OR(L72="Entregado",L72="Facturado",L72="Cobrado"),N72=""),"falta «Entregado el»",IF(AND(N72&lt;&gt;"",OR(L72="Recibido",L72="Confirmado",L72="Preparado",L72="En reparto")),"tiene «Entregado el»: cambia el estado",IF(OR(INT(C72)&gt;INT(Ajustes!$C$5),AND(M72&lt;&gt;"",INT(M72)&gt;INT(Ajustes!$C$5)),AND(N72&lt;&gt;"",INT(N72)&gt;INT(Ajustes!$C$5))),"hay una fecha posterior a hoy",IF(AND(M72&lt;&gt;"",INT(M72)&lt;INT(C72)),"la fecha del estado es anterior a «Recibido el»",IF(AND(N72&lt;&gt;"",INT(N72)&lt;INT(C72)),"«Entregado el» es anterior a «Recibido el»",""))))))))))))))</f>
        <v/>
      </c>
      <c r="T72">
        <f>IF(COUNTA(B72:P72)&gt;0,1,0)</f>
        <v>0</v>
      </c>
      <c r="U72" t="str">
        <f>IF(T72=0,"",IF(AND(L72="Recibido",M72=""),IF(C72="","",C72),IF(M72="","",M72)))</f>
        <v/>
      </c>
      <c r="V72" t="str">
        <f>IF(OR(T72=0,NOT(ISNUMBER(MATCH(L72,Ajustes!$B$9:$B$17,0)))),"",IF(INDEX(Ajustes!$C$9:$C$17,MATCH(L72,Ajustes!$B$9:$B$17,0))="","",INDEX(Ajustes!$C$9:$C$17,MATCH(L72,Ajustes!$B$9:$B$17,0))))</f>
        <v/>
      </c>
      <c r="W72">
        <f>IF(AND(T72=1,N72="",OR(L72="Recibido",L72="Confirmado",L72="Preparado",L72="En reparto",L72="Incidencia")),1,0)</f>
        <v>0</v>
      </c>
      <c r="X72">
        <f>IF(S72&lt;&gt;"",1,0)</f>
        <v>0</v>
      </c>
      <c r="Y72">
        <f>IF(A72&lt;&gt;"",1,0)</f>
        <v>0</v>
      </c>
      <c r="Z72">
        <f>IF(T72=1,ROW()-5,0)</f>
        <v>0</v>
      </c>
    </row>
    <row r="73">
      <c r="A73" s="21" t="str">
        <f>IF(T73=0,"",IF(S73&lt;&gt;"","Revisa: "&amp;S73,IF(OR(L73="Cobrado",L73="Anulado"),"",IF(AND(N73="",OR(L73="Recibido",L73="Confirmado",L73="Preparado",L73="En reparto",L73="Incidencia"),ISNUMBER(I73),INT(Ajustes!$C$5)&gt;INT(I73)),"Retrasado",IF(OR(L73="Entregado",L73="Facturado"),IF(AND(ISNUMBER(V73),ISNUMBER(N73),INT(Ajustes!$C$5)-INT(N73)&gt;V73),IF(L73="Entregado","Sin facturar","Cobro vencido"),""),IF(AND(ISNUMBER(V73),ISNUMBER(Q73),Q73&gt;V73),INDEX(Ajustes!$E$9:$E$17,MATCH(L73,Ajustes!$B$9:$B$17,0)),""))))))</f>
        <v/>
      </c>
      <c r="B73" s="22" t="n"/>
      <c r="C73" s="23" t="n"/>
      <c r="D73" s="24" t="n"/>
      <c r="E73" s="25" t="n"/>
      <c r="F73" s="25" t="n"/>
      <c r="G73" s="25" t="n"/>
      <c r="H73" s="26" t="n"/>
      <c r="I73" s="23" t="n"/>
      <c r="J73" s="25" t="n"/>
      <c r="K73" s="25" t="n"/>
      <c r="L73" s="25" t="n"/>
      <c r="M73" s="23" t="n"/>
      <c r="N73" s="23" t="n"/>
      <c r="O73" s="27" t="n"/>
      <c r="P73" s="25" t="n"/>
      <c r="Q73" s="28" t="str">
        <f>IF(OR(T73=0,L73="Cobrado",L73="Anulado",NOT(ISNUMBER(U73))),"",MAX(0,INT(Ajustes!$C$5)-INT(U73)))</f>
        <v/>
      </c>
      <c r="R73" s="28" t="str">
        <f>IF(OR(T73=0,L73="Anulado",NOT(ISNUMBER(N73)),NOT(ISNUMBER(I73))),"",IF(INT(N73)=INT(I73),"Sí",IF(INT(N73)&gt;INT(I73),"Tarde","Antes")))</f>
        <v/>
      </c>
      <c r="S73" t="str">
        <f>IF(T73=0,"",IF(L73="","falta el estado",IF(NOT(ISNUMBER(MATCH(L73,Ajustes!$B$9:$B$17,0))),"el estado no es de la lista",IF(E73="","falta el cliente",IF(OR(AND(C73&lt;&gt;"",NOT(ISNUMBER(C73))),AND(I73&lt;&gt;"",NOT(ISNUMBER(I73))),AND(M73&lt;&gt;"",NOT(ISNUMBER(M73))),AND(N73&lt;&gt;"",NOT(ISNUMBER(N73)))),"hay una fecha mal escrita",IF(AND(H73&lt;&gt;"",NOT(ISNUMBER(H73))),"el importe no es un número",IF(C73="","falta «Recibido el»",IF(AND(L73&lt;&gt;"Recibido",L73&lt;&gt;"Anulado",I73=""),"falta la entrega acordada",IF(AND(L73&lt;&gt;"Recibido",L73&lt;&gt;"Anulado",M73=""),"falta la fecha del estado",IF(AND(OR(L73="Entregado",L73="Facturado",L73="Cobrado"),N73=""),"falta «Entregado el»",IF(AND(N73&lt;&gt;"",OR(L73="Recibido",L73="Confirmado",L73="Preparado",L73="En reparto")),"tiene «Entregado el»: cambia el estado",IF(OR(INT(C73)&gt;INT(Ajustes!$C$5),AND(M73&lt;&gt;"",INT(M73)&gt;INT(Ajustes!$C$5)),AND(N73&lt;&gt;"",INT(N73)&gt;INT(Ajustes!$C$5))),"hay una fecha posterior a hoy",IF(AND(M73&lt;&gt;"",INT(M73)&lt;INT(C73)),"la fecha del estado es anterior a «Recibido el»",IF(AND(N73&lt;&gt;"",INT(N73)&lt;INT(C73)),"«Entregado el» es anterior a «Recibido el»",""))))))))))))))</f>
        <v/>
      </c>
      <c r="T73">
        <f>IF(COUNTA(B73:P73)&gt;0,1,0)</f>
        <v>0</v>
      </c>
      <c r="U73" t="str">
        <f>IF(T73=0,"",IF(AND(L73="Recibido",M73=""),IF(C73="","",C73),IF(M73="","",M73)))</f>
        <v/>
      </c>
      <c r="V73" t="str">
        <f>IF(OR(T73=0,NOT(ISNUMBER(MATCH(L73,Ajustes!$B$9:$B$17,0)))),"",IF(INDEX(Ajustes!$C$9:$C$17,MATCH(L73,Ajustes!$B$9:$B$17,0))="","",INDEX(Ajustes!$C$9:$C$17,MATCH(L73,Ajustes!$B$9:$B$17,0))))</f>
        <v/>
      </c>
      <c r="W73">
        <f>IF(AND(T73=1,N73="",OR(L73="Recibido",L73="Confirmado",L73="Preparado",L73="En reparto",L73="Incidencia")),1,0)</f>
        <v>0</v>
      </c>
      <c r="X73">
        <f>IF(S73&lt;&gt;"",1,0)</f>
        <v>0</v>
      </c>
      <c r="Y73">
        <f>IF(A73&lt;&gt;"",1,0)</f>
        <v>0</v>
      </c>
      <c r="Z73">
        <f>IF(T73=1,ROW()-5,0)</f>
        <v>0</v>
      </c>
    </row>
    <row r="74">
      <c r="A74" s="21" t="str">
        <f>IF(T74=0,"",IF(S74&lt;&gt;"","Revisa: "&amp;S74,IF(OR(L74="Cobrado",L74="Anulado"),"",IF(AND(N74="",OR(L74="Recibido",L74="Confirmado",L74="Preparado",L74="En reparto",L74="Incidencia"),ISNUMBER(I74),INT(Ajustes!$C$5)&gt;INT(I74)),"Retrasado",IF(OR(L74="Entregado",L74="Facturado"),IF(AND(ISNUMBER(V74),ISNUMBER(N74),INT(Ajustes!$C$5)-INT(N74)&gt;V74),IF(L74="Entregado","Sin facturar","Cobro vencido"),""),IF(AND(ISNUMBER(V74),ISNUMBER(Q74),Q74&gt;V74),INDEX(Ajustes!$E$9:$E$17,MATCH(L74,Ajustes!$B$9:$B$17,0)),""))))))</f>
        <v/>
      </c>
      <c r="B74" s="22" t="n"/>
      <c r="C74" s="23" t="n"/>
      <c r="D74" s="24" t="n"/>
      <c r="E74" s="25" t="n"/>
      <c r="F74" s="25" t="n"/>
      <c r="G74" s="25" t="n"/>
      <c r="H74" s="26" t="n"/>
      <c r="I74" s="23" t="n"/>
      <c r="J74" s="25" t="n"/>
      <c r="K74" s="25" t="n"/>
      <c r="L74" s="25" t="n"/>
      <c r="M74" s="23" t="n"/>
      <c r="N74" s="23" t="n"/>
      <c r="O74" s="27" t="n"/>
      <c r="P74" s="25" t="n"/>
      <c r="Q74" s="28" t="str">
        <f>IF(OR(T74=0,L74="Cobrado",L74="Anulado",NOT(ISNUMBER(U74))),"",MAX(0,INT(Ajustes!$C$5)-INT(U74)))</f>
        <v/>
      </c>
      <c r="R74" s="28" t="str">
        <f>IF(OR(T74=0,L74="Anulado",NOT(ISNUMBER(N74)),NOT(ISNUMBER(I74))),"",IF(INT(N74)=INT(I74),"Sí",IF(INT(N74)&gt;INT(I74),"Tarde","Antes")))</f>
        <v/>
      </c>
      <c r="S74" t="str">
        <f>IF(T74=0,"",IF(L74="","falta el estado",IF(NOT(ISNUMBER(MATCH(L74,Ajustes!$B$9:$B$17,0))),"el estado no es de la lista",IF(E74="","falta el cliente",IF(OR(AND(C74&lt;&gt;"",NOT(ISNUMBER(C74))),AND(I74&lt;&gt;"",NOT(ISNUMBER(I74))),AND(M74&lt;&gt;"",NOT(ISNUMBER(M74))),AND(N74&lt;&gt;"",NOT(ISNUMBER(N74)))),"hay una fecha mal escrita",IF(AND(H74&lt;&gt;"",NOT(ISNUMBER(H74))),"el importe no es un número",IF(C74="","falta «Recibido el»",IF(AND(L74&lt;&gt;"Recibido",L74&lt;&gt;"Anulado",I74=""),"falta la entrega acordada",IF(AND(L74&lt;&gt;"Recibido",L74&lt;&gt;"Anulado",M74=""),"falta la fecha del estado",IF(AND(OR(L74="Entregado",L74="Facturado",L74="Cobrado"),N74=""),"falta «Entregado el»",IF(AND(N74&lt;&gt;"",OR(L74="Recibido",L74="Confirmado",L74="Preparado",L74="En reparto")),"tiene «Entregado el»: cambia el estado",IF(OR(INT(C74)&gt;INT(Ajustes!$C$5),AND(M74&lt;&gt;"",INT(M74)&gt;INT(Ajustes!$C$5)),AND(N74&lt;&gt;"",INT(N74)&gt;INT(Ajustes!$C$5))),"hay una fecha posterior a hoy",IF(AND(M74&lt;&gt;"",INT(M74)&lt;INT(C74)),"la fecha del estado es anterior a «Recibido el»",IF(AND(N74&lt;&gt;"",INT(N74)&lt;INT(C74)),"«Entregado el» es anterior a «Recibido el»",""))))))))))))))</f>
        <v/>
      </c>
      <c r="T74">
        <f>IF(COUNTA(B74:P74)&gt;0,1,0)</f>
        <v>0</v>
      </c>
      <c r="U74" t="str">
        <f>IF(T74=0,"",IF(AND(L74="Recibido",M74=""),IF(C74="","",C74),IF(M74="","",M74)))</f>
        <v/>
      </c>
      <c r="V74" t="str">
        <f>IF(OR(T74=0,NOT(ISNUMBER(MATCH(L74,Ajustes!$B$9:$B$17,0)))),"",IF(INDEX(Ajustes!$C$9:$C$17,MATCH(L74,Ajustes!$B$9:$B$17,0))="","",INDEX(Ajustes!$C$9:$C$17,MATCH(L74,Ajustes!$B$9:$B$17,0))))</f>
        <v/>
      </c>
      <c r="W74">
        <f>IF(AND(T74=1,N74="",OR(L74="Recibido",L74="Confirmado",L74="Preparado",L74="En reparto",L74="Incidencia")),1,0)</f>
        <v>0</v>
      </c>
      <c r="X74">
        <f>IF(S74&lt;&gt;"",1,0)</f>
        <v>0</v>
      </c>
      <c r="Y74">
        <f>IF(A74&lt;&gt;"",1,0)</f>
        <v>0</v>
      </c>
      <c r="Z74">
        <f>IF(T74=1,ROW()-5,0)</f>
        <v>0</v>
      </c>
    </row>
    <row r="75">
      <c r="A75" s="21" t="str">
        <f>IF(T75=0,"",IF(S75&lt;&gt;"","Revisa: "&amp;S75,IF(OR(L75="Cobrado",L75="Anulado"),"",IF(AND(N75="",OR(L75="Recibido",L75="Confirmado",L75="Preparado",L75="En reparto",L75="Incidencia"),ISNUMBER(I75),INT(Ajustes!$C$5)&gt;INT(I75)),"Retrasado",IF(OR(L75="Entregado",L75="Facturado"),IF(AND(ISNUMBER(V75),ISNUMBER(N75),INT(Ajustes!$C$5)-INT(N75)&gt;V75),IF(L75="Entregado","Sin facturar","Cobro vencido"),""),IF(AND(ISNUMBER(V75),ISNUMBER(Q75),Q75&gt;V75),INDEX(Ajustes!$E$9:$E$17,MATCH(L75,Ajustes!$B$9:$B$17,0)),""))))))</f>
        <v/>
      </c>
      <c r="B75" s="22" t="n"/>
      <c r="C75" s="23" t="n"/>
      <c r="D75" s="24" t="n"/>
      <c r="E75" s="25" t="n"/>
      <c r="F75" s="25" t="n"/>
      <c r="G75" s="25" t="n"/>
      <c r="H75" s="26" t="n"/>
      <c r="I75" s="23" t="n"/>
      <c r="J75" s="25" t="n"/>
      <c r="K75" s="25" t="n"/>
      <c r="L75" s="25" t="n"/>
      <c r="M75" s="23" t="n"/>
      <c r="N75" s="23" t="n"/>
      <c r="O75" s="27" t="n"/>
      <c r="P75" s="25" t="n"/>
      <c r="Q75" s="28" t="str">
        <f>IF(OR(T75=0,L75="Cobrado",L75="Anulado",NOT(ISNUMBER(U75))),"",MAX(0,INT(Ajustes!$C$5)-INT(U75)))</f>
        <v/>
      </c>
      <c r="R75" s="28" t="str">
        <f>IF(OR(T75=0,L75="Anulado",NOT(ISNUMBER(N75)),NOT(ISNUMBER(I75))),"",IF(INT(N75)=INT(I75),"Sí",IF(INT(N75)&gt;INT(I75),"Tarde","Antes")))</f>
        <v/>
      </c>
      <c r="S75" t="str">
        <f>IF(T75=0,"",IF(L75="","falta el estado",IF(NOT(ISNUMBER(MATCH(L75,Ajustes!$B$9:$B$17,0))),"el estado no es de la lista",IF(E75="","falta el cliente",IF(OR(AND(C75&lt;&gt;"",NOT(ISNUMBER(C75))),AND(I75&lt;&gt;"",NOT(ISNUMBER(I75))),AND(M75&lt;&gt;"",NOT(ISNUMBER(M75))),AND(N75&lt;&gt;"",NOT(ISNUMBER(N75)))),"hay una fecha mal escrita",IF(AND(H75&lt;&gt;"",NOT(ISNUMBER(H75))),"el importe no es un número",IF(C75="","falta «Recibido el»",IF(AND(L75&lt;&gt;"Recibido",L75&lt;&gt;"Anulado",I75=""),"falta la entrega acordada",IF(AND(L75&lt;&gt;"Recibido",L75&lt;&gt;"Anulado",M75=""),"falta la fecha del estado",IF(AND(OR(L75="Entregado",L75="Facturado",L75="Cobrado"),N75=""),"falta «Entregado el»",IF(AND(N75&lt;&gt;"",OR(L75="Recibido",L75="Confirmado",L75="Preparado",L75="En reparto")),"tiene «Entregado el»: cambia el estado",IF(OR(INT(C75)&gt;INT(Ajustes!$C$5),AND(M75&lt;&gt;"",INT(M75)&gt;INT(Ajustes!$C$5)),AND(N75&lt;&gt;"",INT(N75)&gt;INT(Ajustes!$C$5))),"hay una fecha posterior a hoy",IF(AND(M75&lt;&gt;"",INT(M75)&lt;INT(C75)),"la fecha del estado es anterior a «Recibido el»",IF(AND(N75&lt;&gt;"",INT(N75)&lt;INT(C75)),"«Entregado el» es anterior a «Recibido el»",""))))))))))))))</f>
        <v/>
      </c>
      <c r="T75">
        <f>IF(COUNTA(B75:P75)&gt;0,1,0)</f>
        <v>0</v>
      </c>
      <c r="U75" t="str">
        <f>IF(T75=0,"",IF(AND(L75="Recibido",M75=""),IF(C75="","",C75),IF(M75="","",M75)))</f>
        <v/>
      </c>
      <c r="V75" t="str">
        <f>IF(OR(T75=0,NOT(ISNUMBER(MATCH(L75,Ajustes!$B$9:$B$17,0)))),"",IF(INDEX(Ajustes!$C$9:$C$17,MATCH(L75,Ajustes!$B$9:$B$17,0))="","",INDEX(Ajustes!$C$9:$C$17,MATCH(L75,Ajustes!$B$9:$B$17,0))))</f>
        <v/>
      </c>
      <c r="W75">
        <f>IF(AND(T75=1,N75="",OR(L75="Recibido",L75="Confirmado",L75="Preparado",L75="En reparto",L75="Incidencia")),1,0)</f>
        <v>0</v>
      </c>
      <c r="X75">
        <f>IF(S75&lt;&gt;"",1,0)</f>
        <v>0</v>
      </c>
      <c r="Y75">
        <f>IF(A75&lt;&gt;"",1,0)</f>
        <v>0</v>
      </c>
      <c r="Z75">
        <f>IF(T75=1,ROW()-5,0)</f>
        <v>0</v>
      </c>
    </row>
    <row r="76">
      <c r="A76" s="21" t="str">
        <f>IF(T76=0,"",IF(S76&lt;&gt;"","Revisa: "&amp;S76,IF(OR(L76="Cobrado",L76="Anulado"),"",IF(AND(N76="",OR(L76="Recibido",L76="Confirmado",L76="Preparado",L76="En reparto",L76="Incidencia"),ISNUMBER(I76),INT(Ajustes!$C$5)&gt;INT(I76)),"Retrasado",IF(OR(L76="Entregado",L76="Facturado"),IF(AND(ISNUMBER(V76),ISNUMBER(N76),INT(Ajustes!$C$5)-INT(N76)&gt;V76),IF(L76="Entregado","Sin facturar","Cobro vencido"),""),IF(AND(ISNUMBER(V76),ISNUMBER(Q76),Q76&gt;V76),INDEX(Ajustes!$E$9:$E$17,MATCH(L76,Ajustes!$B$9:$B$17,0)),""))))))</f>
        <v/>
      </c>
      <c r="B76" s="22" t="n"/>
      <c r="C76" s="23" t="n"/>
      <c r="D76" s="24" t="n"/>
      <c r="E76" s="25" t="n"/>
      <c r="F76" s="25" t="n"/>
      <c r="G76" s="25" t="n"/>
      <c r="H76" s="26" t="n"/>
      <c r="I76" s="23" t="n"/>
      <c r="J76" s="25" t="n"/>
      <c r="K76" s="25" t="n"/>
      <c r="L76" s="25" t="n"/>
      <c r="M76" s="23" t="n"/>
      <c r="N76" s="23" t="n"/>
      <c r="O76" s="27" t="n"/>
      <c r="P76" s="25" t="n"/>
      <c r="Q76" s="28" t="str">
        <f>IF(OR(T76=0,L76="Cobrado",L76="Anulado",NOT(ISNUMBER(U76))),"",MAX(0,INT(Ajustes!$C$5)-INT(U76)))</f>
        <v/>
      </c>
      <c r="R76" s="28" t="str">
        <f>IF(OR(T76=0,L76="Anulado",NOT(ISNUMBER(N76)),NOT(ISNUMBER(I76))),"",IF(INT(N76)=INT(I76),"Sí",IF(INT(N76)&gt;INT(I76),"Tarde","Antes")))</f>
        <v/>
      </c>
      <c r="S76" t="str">
        <f>IF(T76=0,"",IF(L76="","falta el estado",IF(NOT(ISNUMBER(MATCH(L76,Ajustes!$B$9:$B$17,0))),"el estado no es de la lista",IF(E76="","falta el cliente",IF(OR(AND(C76&lt;&gt;"",NOT(ISNUMBER(C76))),AND(I76&lt;&gt;"",NOT(ISNUMBER(I76))),AND(M76&lt;&gt;"",NOT(ISNUMBER(M76))),AND(N76&lt;&gt;"",NOT(ISNUMBER(N76)))),"hay una fecha mal escrita",IF(AND(H76&lt;&gt;"",NOT(ISNUMBER(H76))),"el importe no es un número",IF(C76="","falta «Recibido el»",IF(AND(L76&lt;&gt;"Recibido",L76&lt;&gt;"Anulado",I76=""),"falta la entrega acordada",IF(AND(L76&lt;&gt;"Recibido",L76&lt;&gt;"Anulado",M76=""),"falta la fecha del estado",IF(AND(OR(L76="Entregado",L76="Facturado",L76="Cobrado"),N76=""),"falta «Entregado el»",IF(AND(N76&lt;&gt;"",OR(L76="Recibido",L76="Confirmado",L76="Preparado",L76="En reparto")),"tiene «Entregado el»: cambia el estado",IF(OR(INT(C76)&gt;INT(Ajustes!$C$5),AND(M76&lt;&gt;"",INT(M76)&gt;INT(Ajustes!$C$5)),AND(N76&lt;&gt;"",INT(N76)&gt;INT(Ajustes!$C$5))),"hay una fecha posterior a hoy",IF(AND(M76&lt;&gt;"",INT(M76)&lt;INT(C76)),"la fecha del estado es anterior a «Recibido el»",IF(AND(N76&lt;&gt;"",INT(N76)&lt;INT(C76)),"«Entregado el» es anterior a «Recibido el»",""))))))))))))))</f>
        <v/>
      </c>
      <c r="T76">
        <f>IF(COUNTA(B76:P76)&gt;0,1,0)</f>
        <v>0</v>
      </c>
      <c r="U76" t="str">
        <f>IF(T76=0,"",IF(AND(L76="Recibido",M76=""),IF(C76="","",C76),IF(M76="","",M76)))</f>
        <v/>
      </c>
      <c r="V76" t="str">
        <f>IF(OR(T76=0,NOT(ISNUMBER(MATCH(L76,Ajustes!$B$9:$B$17,0)))),"",IF(INDEX(Ajustes!$C$9:$C$17,MATCH(L76,Ajustes!$B$9:$B$17,0))="","",INDEX(Ajustes!$C$9:$C$17,MATCH(L76,Ajustes!$B$9:$B$17,0))))</f>
        <v/>
      </c>
      <c r="W76">
        <f>IF(AND(T76=1,N76="",OR(L76="Recibido",L76="Confirmado",L76="Preparado",L76="En reparto",L76="Incidencia")),1,0)</f>
        <v>0</v>
      </c>
      <c r="X76">
        <f>IF(S76&lt;&gt;"",1,0)</f>
        <v>0</v>
      </c>
      <c r="Y76">
        <f>IF(A76&lt;&gt;"",1,0)</f>
        <v>0</v>
      </c>
      <c r="Z76">
        <f>IF(T76=1,ROW()-5,0)</f>
        <v>0</v>
      </c>
    </row>
    <row r="77">
      <c r="A77" s="21" t="str">
        <f>IF(T77=0,"",IF(S77&lt;&gt;"","Revisa: "&amp;S77,IF(OR(L77="Cobrado",L77="Anulado"),"",IF(AND(N77="",OR(L77="Recibido",L77="Confirmado",L77="Preparado",L77="En reparto",L77="Incidencia"),ISNUMBER(I77),INT(Ajustes!$C$5)&gt;INT(I77)),"Retrasado",IF(OR(L77="Entregado",L77="Facturado"),IF(AND(ISNUMBER(V77),ISNUMBER(N77),INT(Ajustes!$C$5)-INT(N77)&gt;V77),IF(L77="Entregado","Sin facturar","Cobro vencido"),""),IF(AND(ISNUMBER(V77),ISNUMBER(Q77),Q77&gt;V77),INDEX(Ajustes!$E$9:$E$17,MATCH(L77,Ajustes!$B$9:$B$17,0)),""))))))</f>
        <v/>
      </c>
      <c r="B77" s="22" t="n"/>
      <c r="C77" s="23" t="n"/>
      <c r="D77" s="24" t="n"/>
      <c r="E77" s="25" t="n"/>
      <c r="F77" s="25" t="n"/>
      <c r="G77" s="25" t="n"/>
      <c r="H77" s="26" t="n"/>
      <c r="I77" s="23" t="n"/>
      <c r="J77" s="25" t="n"/>
      <c r="K77" s="25" t="n"/>
      <c r="L77" s="25" t="n"/>
      <c r="M77" s="23" t="n"/>
      <c r="N77" s="23" t="n"/>
      <c r="O77" s="27" t="n"/>
      <c r="P77" s="25" t="n"/>
      <c r="Q77" s="28" t="str">
        <f>IF(OR(T77=0,L77="Cobrado",L77="Anulado",NOT(ISNUMBER(U77))),"",MAX(0,INT(Ajustes!$C$5)-INT(U77)))</f>
        <v/>
      </c>
      <c r="R77" s="28" t="str">
        <f>IF(OR(T77=0,L77="Anulado",NOT(ISNUMBER(N77)),NOT(ISNUMBER(I77))),"",IF(INT(N77)=INT(I77),"Sí",IF(INT(N77)&gt;INT(I77),"Tarde","Antes")))</f>
        <v/>
      </c>
      <c r="S77" t="str">
        <f>IF(T77=0,"",IF(L77="","falta el estado",IF(NOT(ISNUMBER(MATCH(L77,Ajustes!$B$9:$B$17,0))),"el estado no es de la lista",IF(E77="","falta el cliente",IF(OR(AND(C77&lt;&gt;"",NOT(ISNUMBER(C77))),AND(I77&lt;&gt;"",NOT(ISNUMBER(I77))),AND(M77&lt;&gt;"",NOT(ISNUMBER(M77))),AND(N77&lt;&gt;"",NOT(ISNUMBER(N77)))),"hay una fecha mal escrita",IF(AND(H77&lt;&gt;"",NOT(ISNUMBER(H77))),"el importe no es un número",IF(C77="","falta «Recibido el»",IF(AND(L77&lt;&gt;"Recibido",L77&lt;&gt;"Anulado",I77=""),"falta la entrega acordada",IF(AND(L77&lt;&gt;"Recibido",L77&lt;&gt;"Anulado",M77=""),"falta la fecha del estado",IF(AND(OR(L77="Entregado",L77="Facturado",L77="Cobrado"),N77=""),"falta «Entregado el»",IF(AND(N77&lt;&gt;"",OR(L77="Recibido",L77="Confirmado",L77="Preparado",L77="En reparto")),"tiene «Entregado el»: cambia el estado",IF(OR(INT(C77)&gt;INT(Ajustes!$C$5),AND(M77&lt;&gt;"",INT(M77)&gt;INT(Ajustes!$C$5)),AND(N77&lt;&gt;"",INT(N77)&gt;INT(Ajustes!$C$5))),"hay una fecha posterior a hoy",IF(AND(M77&lt;&gt;"",INT(M77)&lt;INT(C77)),"la fecha del estado es anterior a «Recibido el»",IF(AND(N77&lt;&gt;"",INT(N77)&lt;INT(C77)),"«Entregado el» es anterior a «Recibido el»",""))))))))))))))</f>
        <v/>
      </c>
      <c r="T77">
        <f>IF(COUNTA(B77:P77)&gt;0,1,0)</f>
        <v>0</v>
      </c>
      <c r="U77" t="str">
        <f>IF(T77=0,"",IF(AND(L77="Recibido",M77=""),IF(C77="","",C77),IF(M77="","",M77)))</f>
        <v/>
      </c>
      <c r="V77" t="str">
        <f>IF(OR(T77=0,NOT(ISNUMBER(MATCH(L77,Ajustes!$B$9:$B$17,0)))),"",IF(INDEX(Ajustes!$C$9:$C$17,MATCH(L77,Ajustes!$B$9:$B$17,0))="","",INDEX(Ajustes!$C$9:$C$17,MATCH(L77,Ajustes!$B$9:$B$17,0))))</f>
        <v/>
      </c>
      <c r="W77">
        <f>IF(AND(T77=1,N77="",OR(L77="Recibido",L77="Confirmado",L77="Preparado",L77="En reparto",L77="Incidencia")),1,0)</f>
        <v>0</v>
      </c>
      <c r="X77">
        <f>IF(S77&lt;&gt;"",1,0)</f>
        <v>0</v>
      </c>
      <c r="Y77">
        <f>IF(A77&lt;&gt;"",1,0)</f>
        <v>0</v>
      </c>
      <c r="Z77">
        <f>IF(T77=1,ROW()-5,0)</f>
        <v>0</v>
      </c>
    </row>
    <row r="78">
      <c r="A78" s="21" t="str">
        <f>IF(T78=0,"",IF(S78&lt;&gt;"","Revisa: "&amp;S78,IF(OR(L78="Cobrado",L78="Anulado"),"",IF(AND(N78="",OR(L78="Recibido",L78="Confirmado",L78="Preparado",L78="En reparto",L78="Incidencia"),ISNUMBER(I78),INT(Ajustes!$C$5)&gt;INT(I78)),"Retrasado",IF(OR(L78="Entregado",L78="Facturado"),IF(AND(ISNUMBER(V78),ISNUMBER(N78),INT(Ajustes!$C$5)-INT(N78)&gt;V78),IF(L78="Entregado","Sin facturar","Cobro vencido"),""),IF(AND(ISNUMBER(V78),ISNUMBER(Q78),Q78&gt;V78),INDEX(Ajustes!$E$9:$E$17,MATCH(L78,Ajustes!$B$9:$B$17,0)),""))))))</f>
        <v/>
      </c>
      <c r="B78" s="22" t="n"/>
      <c r="C78" s="23" t="n"/>
      <c r="D78" s="24" t="n"/>
      <c r="E78" s="25" t="n"/>
      <c r="F78" s="25" t="n"/>
      <c r="G78" s="25" t="n"/>
      <c r="H78" s="26" t="n"/>
      <c r="I78" s="23" t="n"/>
      <c r="J78" s="25" t="n"/>
      <c r="K78" s="25" t="n"/>
      <c r="L78" s="25" t="n"/>
      <c r="M78" s="23" t="n"/>
      <c r="N78" s="23" t="n"/>
      <c r="O78" s="27" t="n"/>
      <c r="P78" s="25" t="n"/>
      <c r="Q78" s="28" t="str">
        <f>IF(OR(T78=0,L78="Cobrado",L78="Anulado",NOT(ISNUMBER(U78))),"",MAX(0,INT(Ajustes!$C$5)-INT(U78)))</f>
        <v/>
      </c>
      <c r="R78" s="28" t="str">
        <f>IF(OR(T78=0,L78="Anulado",NOT(ISNUMBER(N78)),NOT(ISNUMBER(I78))),"",IF(INT(N78)=INT(I78),"Sí",IF(INT(N78)&gt;INT(I78),"Tarde","Antes")))</f>
        <v/>
      </c>
      <c r="S78" t="str">
        <f>IF(T78=0,"",IF(L78="","falta el estado",IF(NOT(ISNUMBER(MATCH(L78,Ajustes!$B$9:$B$17,0))),"el estado no es de la lista",IF(E78="","falta el cliente",IF(OR(AND(C78&lt;&gt;"",NOT(ISNUMBER(C78))),AND(I78&lt;&gt;"",NOT(ISNUMBER(I78))),AND(M78&lt;&gt;"",NOT(ISNUMBER(M78))),AND(N78&lt;&gt;"",NOT(ISNUMBER(N78)))),"hay una fecha mal escrita",IF(AND(H78&lt;&gt;"",NOT(ISNUMBER(H78))),"el importe no es un número",IF(C78="","falta «Recibido el»",IF(AND(L78&lt;&gt;"Recibido",L78&lt;&gt;"Anulado",I78=""),"falta la entrega acordada",IF(AND(L78&lt;&gt;"Recibido",L78&lt;&gt;"Anulado",M78=""),"falta la fecha del estado",IF(AND(OR(L78="Entregado",L78="Facturado",L78="Cobrado"),N78=""),"falta «Entregado el»",IF(AND(N78&lt;&gt;"",OR(L78="Recibido",L78="Confirmado",L78="Preparado",L78="En reparto")),"tiene «Entregado el»: cambia el estado",IF(OR(INT(C78)&gt;INT(Ajustes!$C$5),AND(M78&lt;&gt;"",INT(M78)&gt;INT(Ajustes!$C$5)),AND(N78&lt;&gt;"",INT(N78)&gt;INT(Ajustes!$C$5))),"hay una fecha posterior a hoy",IF(AND(M78&lt;&gt;"",INT(M78)&lt;INT(C78)),"la fecha del estado es anterior a «Recibido el»",IF(AND(N78&lt;&gt;"",INT(N78)&lt;INT(C78)),"«Entregado el» es anterior a «Recibido el»",""))))))))))))))</f>
        <v/>
      </c>
      <c r="T78">
        <f>IF(COUNTA(B78:P78)&gt;0,1,0)</f>
        <v>0</v>
      </c>
      <c r="U78" t="str">
        <f>IF(T78=0,"",IF(AND(L78="Recibido",M78=""),IF(C78="","",C78),IF(M78="","",M78)))</f>
        <v/>
      </c>
      <c r="V78" t="str">
        <f>IF(OR(T78=0,NOT(ISNUMBER(MATCH(L78,Ajustes!$B$9:$B$17,0)))),"",IF(INDEX(Ajustes!$C$9:$C$17,MATCH(L78,Ajustes!$B$9:$B$17,0))="","",INDEX(Ajustes!$C$9:$C$17,MATCH(L78,Ajustes!$B$9:$B$17,0))))</f>
        <v/>
      </c>
      <c r="W78">
        <f>IF(AND(T78=1,N78="",OR(L78="Recibido",L78="Confirmado",L78="Preparado",L78="En reparto",L78="Incidencia")),1,0)</f>
        <v>0</v>
      </c>
      <c r="X78">
        <f>IF(S78&lt;&gt;"",1,0)</f>
        <v>0</v>
      </c>
      <c r="Y78">
        <f>IF(A78&lt;&gt;"",1,0)</f>
        <v>0</v>
      </c>
      <c r="Z78">
        <f>IF(T78=1,ROW()-5,0)</f>
        <v>0</v>
      </c>
    </row>
    <row r="79">
      <c r="A79" s="21" t="str">
        <f>IF(T79=0,"",IF(S79&lt;&gt;"","Revisa: "&amp;S79,IF(OR(L79="Cobrado",L79="Anulado"),"",IF(AND(N79="",OR(L79="Recibido",L79="Confirmado",L79="Preparado",L79="En reparto",L79="Incidencia"),ISNUMBER(I79),INT(Ajustes!$C$5)&gt;INT(I79)),"Retrasado",IF(OR(L79="Entregado",L79="Facturado"),IF(AND(ISNUMBER(V79),ISNUMBER(N79),INT(Ajustes!$C$5)-INT(N79)&gt;V79),IF(L79="Entregado","Sin facturar","Cobro vencido"),""),IF(AND(ISNUMBER(V79),ISNUMBER(Q79),Q79&gt;V79),INDEX(Ajustes!$E$9:$E$17,MATCH(L79,Ajustes!$B$9:$B$17,0)),""))))))</f>
        <v/>
      </c>
      <c r="B79" s="22" t="n"/>
      <c r="C79" s="23" t="n"/>
      <c r="D79" s="24" t="n"/>
      <c r="E79" s="25" t="n"/>
      <c r="F79" s="25" t="n"/>
      <c r="G79" s="25" t="n"/>
      <c r="H79" s="26" t="n"/>
      <c r="I79" s="23" t="n"/>
      <c r="J79" s="25" t="n"/>
      <c r="K79" s="25" t="n"/>
      <c r="L79" s="25" t="n"/>
      <c r="M79" s="23" t="n"/>
      <c r="N79" s="23" t="n"/>
      <c r="O79" s="27" t="n"/>
      <c r="P79" s="25" t="n"/>
      <c r="Q79" s="28" t="str">
        <f>IF(OR(T79=0,L79="Cobrado",L79="Anulado",NOT(ISNUMBER(U79))),"",MAX(0,INT(Ajustes!$C$5)-INT(U79)))</f>
        <v/>
      </c>
      <c r="R79" s="28" t="str">
        <f>IF(OR(T79=0,L79="Anulado",NOT(ISNUMBER(N79)),NOT(ISNUMBER(I79))),"",IF(INT(N79)=INT(I79),"Sí",IF(INT(N79)&gt;INT(I79),"Tarde","Antes")))</f>
        <v/>
      </c>
      <c r="S79" t="str">
        <f>IF(T79=0,"",IF(L79="","falta el estado",IF(NOT(ISNUMBER(MATCH(L79,Ajustes!$B$9:$B$17,0))),"el estado no es de la lista",IF(E79="","falta el cliente",IF(OR(AND(C79&lt;&gt;"",NOT(ISNUMBER(C79))),AND(I79&lt;&gt;"",NOT(ISNUMBER(I79))),AND(M79&lt;&gt;"",NOT(ISNUMBER(M79))),AND(N79&lt;&gt;"",NOT(ISNUMBER(N79)))),"hay una fecha mal escrita",IF(AND(H79&lt;&gt;"",NOT(ISNUMBER(H79))),"el importe no es un número",IF(C79="","falta «Recibido el»",IF(AND(L79&lt;&gt;"Recibido",L79&lt;&gt;"Anulado",I79=""),"falta la entrega acordada",IF(AND(L79&lt;&gt;"Recibido",L79&lt;&gt;"Anulado",M79=""),"falta la fecha del estado",IF(AND(OR(L79="Entregado",L79="Facturado",L79="Cobrado"),N79=""),"falta «Entregado el»",IF(AND(N79&lt;&gt;"",OR(L79="Recibido",L79="Confirmado",L79="Preparado",L79="En reparto")),"tiene «Entregado el»: cambia el estado",IF(OR(INT(C79)&gt;INT(Ajustes!$C$5),AND(M79&lt;&gt;"",INT(M79)&gt;INT(Ajustes!$C$5)),AND(N79&lt;&gt;"",INT(N79)&gt;INT(Ajustes!$C$5))),"hay una fecha posterior a hoy",IF(AND(M79&lt;&gt;"",INT(M79)&lt;INT(C79)),"la fecha del estado es anterior a «Recibido el»",IF(AND(N79&lt;&gt;"",INT(N79)&lt;INT(C79)),"«Entregado el» es anterior a «Recibido el»",""))))))))))))))</f>
        <v/>
      </c>
      <c r="T79">
        <f>IF(COUNTA(B79:P79)&gt;0,1,0)</f>
        <v>0</v>
      </c>
      <c r="U79" t="str">
        <f>IF(T79=0,"",IF(AND(L79="Recibido",M79=""),IF(C79="","",C79),IF(M79="","",M79)))</f>
        <v/>
      </c>
      <c r="V79" t="str">
        <f>IF(OR(T79=0,NOT(ISNUMBER(MATCH(L79,Ajustes!$B$9:$B$17,0)))),"",IF(INDEX(Ajustes!$C$9:$C$17,MATCH(L79,Ajustes!$B$9:$B$17,0))="","",INDEX(Ajustes!$C$9:$C$17,MATCH(L79,Ajustes!$B$9:$B$17,0))))</f>
        <v/>
      </c>
      <c r="W79">
        <f>IF(AND(T79=1,N79="",OR(L79="Recibido",L79="Confirmado",L79="Preparado",L79="En reparto",L79="Incidencia")),1,0)</f>
        <v>0</v>
      </c>
      <c r="X79">
        <f>IF(S79&lt;&gt;"",1,0)</f>
        <v>0</v>
      </c>
      <c r="Y79">
        <f>IF(A79&lt;&gt;"",1,0)</f>
        <v>0</v>
      </c>
      <c r="Z79">
        <f>IF(T79=1,ROW()-5,0)</f>
        <v>0</v>
      </c>
    </row>
    <row r="80">
      <c r="A80" s="21" t="str">
        <f>IF(T80=0,"",IF(S80&lt;&gt;"","Revisa: "&amp;S80,IF(OR(L80="Cobrado",L80="Anulado"),"",IF(AND(N80="",OR(L80="Recibido",L80="Confirmado",L80="Preparado",L80="En reparto",L80="Incidencia"),ISNUMBER(I80),INT(Ajustes!$C$5)&gt;INT(I80)),"Retrasado",IF(OR(L80="Entregado",L80="Facturado"),IF(AND(ISNUMBER(V80),ISNUMBER(N80),INT(Ajustes!$C$5)-INT(N80)&gt;V80),IF(L80="Entregado","Sin facturar","Cobro vencido"),""),IF(AND(ISNUMBER(V80),ISNUMBER(Q80),Q80&gt;V80),INDEX(Ajustes!$E$9:$E$17,MATCH(L80,Ajustes!$B$9:$B$17,0)),""))))))</f>
        <v/>
      </c>
      <c r="B80" s="22" t="n"/>
      <c r="C80" s="23" t="n"/>
      <c r="D80" s="24" t="n"/>
      <c r="E80" s="25" t="n"/>
      <c r="F80" s="25" t="n"/>
      <c r="G80" s="25" t="n"/>
      <c r="H80" s="26" t="n"/>
      <c r="I80" s="23" t="n"/>
      <c r="J80" s="25" t="n"/>
      <c r="K80" s="25" t="n"/>
      <c r="L80" s="25" t="n"/>
      <c r="M80" s="23" t="n"/>
      <c r="N80" s="23" t="n"/>
      <c r="O80" s="27" t="n"/>
      <c r="P80" s="25" t="n"/>
      <c r="Q80" s="28" t="str">
        <f>IF(OR(T80=0,L80="Cobrado",L80="Anulado",NOT(ISNUMBER(U80))),"",MAX(0,INT(Ajustes!$C$5)-INT(U80)))</f>
        <v/>
      </c>
      <c r="R80" s="28" t="str">
        <f>IF(OR(T80=0,L80="Anulado",NOT(ISNUMBER(N80)),NOT(ISNUMBER(I80))),"",IF(INT(N80)=INT(I80),"Sí",IF(INT(N80)&gt;INT(I80),"Tarde","Antes")))</f>
        <v/>
      </c>
      <c r="S80" t="str">
        <f>IF(T80=0,"",IF(L80="","falta el estado",IF(NOT(ISNUMBER(MATCH(L80,Ajustes!$B$9:$B$17,0))),"el estado no es de la lista",IF(E80="","falta el cliente",IF(OR(AND(C80&lt;&gt;"",NOT(ISNUMBER(C80))),AND(I80&lt;&gt;"",NOT(ISNUMBER(I80))),AND(M80&lt;&gt;"",NOT(ISNUMBER(M80))),AND(N80&lt;&gt;"",NOT(ISNUMBER(N80)))),"hay una fecha mal escrita",IF(AND(H80&lt;&gt;"",NOT(ISNUMBER(H80))),"el importe no es un número",IF(C80="","falta «Recibido el»",IF(AND(L80&lt;&gt;"Recibido",L80&lt;&gt;"Anulado",I80=""),"falta la entrega acordada",IF(AND(L80&lt;&gt;"Recibido",L80&lt;&gt;"Anulado",M80=""),"falta la fecha del estado",IF(AND(OR(L80="Entregado",L80="Facturado",L80="Cobrado"),N80=""),"falta «Entregado el»",IF(AND(N80&lt;&gt;"",OR(L80="Recibido",L80="Confirmado",L80="Preparado",L80="En reparto")),"tiene «Entregado el»: cambia el estado",IF(OR(INT(C80)&gt;INT(Ajustes!$C$5),AND(M80&lt;&gt;"",INT(M80)&gt;INT(Ajustes!$C$5)),AND(N80&lt;&gt;"",INT(N80)&gt;INT(Ajustes!$C$5))),"hay una fecha posterior a hoy",IF(AND(M80&lt;&gt;"",INT(M80)&lt;INT(C80)),"la fecha del estado es anterior a «Recibido el»",IF(AND(N80&lt;&gt;"",INT(N80)&lt;INT(C80)),"«Entregado el» es anterior a «Recibido el»",""))))))))))))))</f>
        <v/>
      </c>
      <c r="T80">
        <f>IF(COUNTA(B80:P80)&gt;0,1,0)</f>
        <v>0</v>
      </c>
      <c r="U80" t="str">
        <f>IF(T80=0,"",IF(AND(L80="Recibido",M80=""),IF(C80="","",C80),IF(M80="","",M80)))</f>
        <v/>
      </c>
      <c r="V80" t="str">
        <f>IF(OR(T80=0,NOT(ISNUMBER(MATCH(L80,Ajustes!$B$9:$B$17,0)))),"",IF(INDEX(Ajustes!$C$9:$C$17,MATCH(L80,Ajustes!$B$9:$B$17,0))="","",INDEX(Ajustes!$C$9:$C$17,MATCH(L80,Ajustes!$B$9:$B$17,0))))</f>
        <v/>
      </c>
      <c r="W80">
        <f>IF(AND(T80=1,N80="",OR(L80="Recibido",L80="Confirmado",L80="Preparado",L80="En reparto",L80="Incidencia")),1,0)</f>
        <v>0</v>
      </c>
      <c r="X80">
        <f>IF(S80&lt;&gt;"",1,0)</f>
        <v>0</v>
      </c>
      <c r="Y80">
        <f>IF(A80&lt;&gt;"",1,0)</f>
        <v>0</v>
      </c>
      <c r="Z80">
        <f>IF(T80=1,ROW()-5,0)</f>
        <v>0</v>
      </c>
    </row>
    <row r="81">
      <c r="A81" s="21" t="str">
        <f>IF(T81=0,"",IF(S81&lt;&gt;"","Revisa: "&amp;S81,IF(OR(L81="Cobrado",L81="Anulado"),"",IF(AND(N81="",OR(L81="Recibido",L81="Confirmado",L81="Preparado",L81="En reparto",L81="Incidencia"),ISNUMBER(I81),INT(Ajustes!$C$5)&gt;INT(I81)),"Retrasado",IF(OR(L81="Entregado",L81="Facturado"),IF(AND(ISNUMBER(V81),ISNUMBER(N81),INT(Ajustes!$C$5)-INT(N81)&gt;V81),IF(L81="Entregado","Sin facturar","Cobro vencido"),""),IF(AND(ISNUMBER(V81),ISNUMBER(Q81),Q81&gt;V81),INDEX(Ajustes!$E$9:$E$17,MATCH(L81,Ajustes!$B$9:$B$17,0)),""))))))</f>
        <v/>
      </c>
      <c r="B81" s="22" t="n"/>
      <c r="C81" s="23" t="n"/>
      <c r="D81" s="24" t="n"/>
      <c r="E81" s="25" t="n"/>
      <c r="F81" s="25" t="n"/>
      <c r="G81" s="25" t="n"/>
      <c r="H81" s="26" t="n"/>
      <c r="I81" s="23" t="n"/>
      <c r="J81" s="25" t="n"/>
      <c r="K81" s="25" t="n"/>
      <c r="L81" s="25" t="n"/>
      <c r="M81" s="23" t="n"/>
      <c r="N81" s="23" t="n"/>
      <c r="O81" s="27" t="n"/>
      <c r="P81" s="25" t="n"/>
      <c r="Q81" s="28" t="str">
        <f>IF(OR(T81=0,L81="Cobrado",L81="Anulado",NOT(ISNUMBER(U81))),"",MAX(0,INT(Ajustes!$C$5)-INT(U81)))</f>
        <v/>
      </c>
      <c r="R81" s="28" t="str">
        <f>IF(OR(T81=0,L81="Anulado",NOT(ISNUMBER(N81)),NOT(ISNUMBER(I81))),"",IF(INT(N81)=INT(I81),"Sí",IF(INT(N81)&gt;INT(I81),"Tarde","Antes")))</f>
        <v/>
      </c>
      <c r="S81" t="str">
        <f>IF(T81=0,"",IF(L81="","falta el estado",IF(NOT(ISNUMBER(MATCH(L81,Ajustes!$B$9:$B$17,0))),"el estado no es de la lista",IF(E81="","falta el cliente",IF(OR(AND(C81&lt;&gt;"",NOT(ISNUMBER(C81))),AND(I81&lt;&gt;"",NOT(ISNUMBER(I81))),AND(M81&lt;&gt;"",NOT(ISNUMBER(M81))),AND(N81&lt;&gt;"",NOT(ISNUMBER(N81)))),"hay una fecha mal escrita",IF(AND(H81&lt;&gt;"",NOT(ISNUMBER(H81))),"el importe no es un número",IF(C81="","falta «Recibido el»",IF(AND(L81&lt;&gt;"Recibido",L81&lt;&gt;"Anulado",I81=""),"falta la entrega acordada",IF(AND(L81&lt;&gt;"Recibido",L81&lt;&gt;"Anulado",M81=""),"falta la fecha del estado",IF(AND(OR(L81="Entregado",L81="Facturado",L81="Cobrado"),N81=""),"falta «Entregado el»",IF(AND(N81&lt;&gt;"",OR(L81="Recibido",L81="Confirmado",L81="Preparado",L81="En reparto")),"tiene «Entregado el»: cambia el estado",IF(OR(INT(C81)&gt;INT(Ajustes!$C$5),AND(M81&lt;&gt;"",INT(M81)&gt;INT(Ajustes!$C$5)),AND(N81&lt;&gt;"",INT(N81)&gt;INT(Ajustes!$C$5))),"hay una fecha posterior a hoy",IF(AND(M81&lt;&gt;"",INT(M81)&lt;INT(C81)),"la fecha del estado es anterior a «Recibido el»",IF(AND(N81&lt;&gt;"",INT(N81)&lt;INT(C81)),"«Entregado el» es anterior a «Recibido el»",""))))))))))))))</f>
        <v/>
      </c>
      <c r="T81">
        <f>IF(COUNTA(B81:P81)&gt;0,1,0)</f>
        <v>0</v>
      </c>
      <c r="U81" t="str">
        <f>IF(T81=0,"",IF(AND(L81="Recibido",M81=""),IF(C81="","",C81),IF(M81="","",M81)))</f>
        <v/>
      </c>
      <c r="V81" t="str">
        <f>IF(OR(T81=0,NOT(ISNUMBER(MATCH(L81,Ajustes!$B$9:$B$17,0)))),"",IF(INDEX(Ajustes!$C$9:$C$17,MATCH(L81,Ajustes!$B$9:$B$17,0))="","",INDEX(Ajustes!$C$9:$C$17,MATCH(L81,Ajustes!$B$9:$B$17,0))))</f>
        <v/>
      </c>
      <c r="W81">
        <f>IF(AND(T81=1,N81="",OR(L81="Recibido",L81="Confirmado",L81="Preparado",L81="En reparto",L81="Incidencia")),1,0)</f>
        <v>0</v>
      </c>
      <c r="X81">
        <f>IF(S81&lt;&gt;"",1,0)</f>
        <v>0</v>
      </c>
      <c r="Y81">
        <f>IF(A81&lt;&gt;"",1,0)</f>
        <v>0</v>
      </c>
      <c r="Z81">
        <f>IF(T81=1,ROW()-5,0)</f>
        <v>0</v>
      </c>
    </row>
    <row r="82">
      <c r="A82" s="21" t="str">
        <f>IF(T82=0,"",IF(S82&lt;&gt;"","Revisa: "&amp;S82,IF(OR(L82="Cobrado",L82="Anulado"),"",IF(AND(N82="",OR(L82="Recibido",L82="Confirmado",L82="Preparado",L82="En reparto",L82="Incidencia"),ISNUMBER(I82),INT(Ajustes!$C$5)&gt;INT(I82)),"Retrasado",IF(OR(L82="Entregado",L82="Facturado"),IF(AND(ISNUMBER(V82),ISNUMBER(N82),INT(Ajustes!$C$5)-INT(N82)&gt;V82),IF(L82="Entregado","Sin facturar","Cobro vencido"),""),IF(AND(ISNUMBER(V82),ISNUMBER(Q82),Q82&gt;V82),INDEX(Ajustes!$E$9:$E$17,MATCH(L82,Ajustes!$B$9:$B$17,0)),""))))))</f>
        <v/>
      </c>
      <c r="B82" s="22" t="n"/>
      <c r="C82" s="23" t="n"/>
      <c r="D82" s="24" t="n"/>
      <c r="E82" s="25" t="n"/>
      <c r="F82" s="25" t="n"/>
      <c r="G82" s="25" t="n"/>
      <c r="H82" s="26" t="n"/>
      <c r="I82" s="23" t="n"/>
      <c r="J82" s="25" t="n"/>
      <c r="K82" s="25" t="n"/>
      <c r="L82" s="25" t="n"/>
      <c r="M82" s="23" t="n"/>
      <c r="N82" s="23" t="n"/>
      <c r="O82" s="27" t="n"/>
      <c r="P82" s="25" t="n"/>
      <c r="Q82" s="28" t="str">
        <f>IF(OR(T82=0,L82="Cobrado",L82="Anulado",NOT(ISNUMBER(U82))),"",MAX(0,INT(Ajustes!$C$5)-INT(U82)))</f>
        <v/>
      </c>
      <c r="R82" s="28" t="str">
        <f>IF(OR(T82=0,L82="Anulado",NOT(ISNUMBER(N82)),NOT(ISNUMBER(I82))),"",IF(INT(N82)=INT(I82),"Sí",IF(INT(N82)&gt;INT(I82),"Tarde","Antes")))</f>
        <v/>
      </c>
      <c r="S82" t="str">
        <f>IF(T82=0,"",IF(L82="","falta el estado",IF(NOT(ISNUMBER(MATCH(L82,Ajustes!$B$9:$B$17,0))),"el estado no es de la lista",IF(E82="","falta el cliente",IF(OR(AND(C82&lt;&gt;"",NOT(ISNUMBER(C82))),AND(I82&lt;&gt;"",NOT(ISNUMBER(I82))),AND(M82&lt;&gt;"",NOT(ISNUMBER(M82))),AND(N82&lt;&gt;"",NOT(ISNUMBER(N82)))),"hay una fecha mal escrita",IF(AND(H82&lt;&gt;"",NOT(ISNUMBER(H82))),"el importe no es un número",IF(C82="","falta «Recibido el»",IF(AND(L82&lt;&gt;"Recibido",L82&lt;&gt;"Anulado",I82=""),"falta la entrega acordada",IF(AND(L82&lt;&gt;"Recibido",L82&lt;&gt;"Anulado",M82=""),"falta la fecha del estado",IF(AND(OR(L82="Entregado",L82="Facturado",L82="Cobrado"),N82=""),"falta «Entregado el»",IF(AND(N82&lt;&gt;"",OR(L82="Recibido",L82="Confirmado",L82="Preparado",L82="En reparto")),"tiene «Entregado el»: cambia el estado",IF(OR(INT(C82)&gt;INT(Ajustes!$C$5),AND(M82&lt;&gt;"",INT(M82)&gt;INT(Ajustes!$C$5)),AND(N82&lt;&gt;"",INT(N82)&gt;INT(Ajustes!$C$5))),"hay una fecha posterior a hoy",IF(AND(M82&lt;&gt;"",INT(M82)&lt;INT(C82)),"la fecha del estado es anterior a «Recibido el»",IF(AND(N82&lt;&gt;"",INT(N82)&lt;INT(C82)),"«Entregado el» es anterior a «Recibido el»",""))))))))))))))</f>
        <v/>
      </c>
      <c r="T82">
        <f>IF(COUNTA(B82:P82)&gt;0,1,0)</f>
        <v>0</v>
      </c>
      <c r="U82" t="str">
        <f>IF(T82=0,"",IF(AND(L82="Recibido",M82=""),IF(C82="","",C82),IF(M82="","",M82)))</f>
        <v/>
      </c>
      <c r="V82" t="str">
        <f>IF(OR(T82=0,NOT(ISNUMBER(MATCH(L82,Ajustes!$B$9:$B$17,0)))),"",IF(INDEX(Ajustes!$C$9:$C$17,MATCH(L82,Ajustes!$B$9:$B$17,0))="","",INDEX(Ajustes!$C$9:$C$17,MATCH(L82,Ajustes!$B$9:$B$17,0))))</f>
        <v/>
      </c>
      <c r="W82">
        <f>IF(AND(T82=1,N82="",OR(L82="Recibido",L82="Confirmado",L82="Preparado",L82="En reparto",L82="Incidencia")),1,0)</f>
        <v>0</v>
      </c>
      <c r="X82">
        <f>IF(S82&lt;&gt;"",1,0)</f>
        <v>0</v>
      </c>
      <c r="Y82">
        <f>IF(A82&lt;&gt;"",1,0)</f>
        <v>0</v>
      </c>
      <c r="Z82">
        <f>IF(T82=1,ROW()-5,0)</f>
        <v>0</v>
      </c>
    </row>
    <row r="83">
      <c r="A83" s="21" t="str">
        <f>IF(T83=0,"",IF(S83&lt;&gt;"","Revisa: "&amp;S83,IF(OR(L83="Cobrado",L83="Anulado"),"",IF(AND(N83="",OR(L83="Recibido",L83="Confirmado",L83="Preparado",L83="En reparto",L83="Incidencia"),ISNUMBER(I83),INT(Ajustes!$C$5)&gt;INT(I83)),"Retrasado",IF(OR(L83="Entregado",L83="Facturado"),IF(AND(ISNUMBER(V83),ISNUMBER(N83),INT(Ajustes!$C$5)-INT(N83)&gt;V83),IF(L83="Entregado","Sin facturar","Cobro vencido"),""),IF(AND(ISNUMBER(V83),ISNUMBER(Q83),Q83&gt;V83),INDEX(Ajustes!$E$9:$E$17,MATCH(L83,Ajustes!$B$9:$B$17,0)),""))))))</f>
        <v/>
      </c>
      <c r="B83" s="22" t="n"/>
      <c r="C83" s="23" t="n"/>
      <c r="D83" s="24" t="n"/>
      <c r="E83" s="25" t="n"/>
      <c r="F83" s="25" t="n"/>
      <c r="G83" s="25" t="n"/>
      <c r="H83" s="26" t="n"/>
      <c r="I83" s="23" t="n"/>
      <c r="J83" s="25" t="n"/>
      <c r="K83" s="25" t="n"/>
      <c r="L83" s="25" t="n"/>
      <c r="M83" s="23" t="n"/>
      <c r="N83" s="23" t="n"/>
      <c r="O83" s="27" t="n"/>
      <c r="P83" s="25" t="n"/>
      <c r="Q83" s="28" t="str">
        <f>IF(OR(T83=0,L83="Cobrado",L83="Anulado",NOT(ISNUMBER(U83))),"",MAX(0,INT(Ajustes!$C$5)-INT(U83)))</f>
        <v/>
      </c>
      <c r="R83" s="28" t="str">
        <f>IF(OR(T83=0,L83="Anulado",NOT(ISNUMBER(N83)),NOT(ISNUMBER(I83))),"",IF(INT(N83)=INT(I83),"Sí",IF(INT(N83)&gt;INT(I83),"Tarde","Antes")))</f>
        <v/>
      </c>
      <c r="S83" t="str">
        <f>IF(T83=0,"",IF(L83="","falta el estado",IF(NOT(ISNUMBER(MATCH(L83,Ajustes!$B$9:$B$17,0))),"el estado no es de la lista",IF(E83="","falta el cliente",IF(OR(AND(C83&lt;&gt;"",NOT(ISNUMBER(C83))),AND(I83&lt;&gt;"",NOT(ISNUMBER(I83))),AND(M83&lt;&gt;"",NOT(ISNUMBER(M83))),AND(N83&lt;&gt;"",NOT(ISNUMBER(N83)))),"hay una fecha mal escrita",IF(AND(H83&lt;&gt;"",NOT(ISNUMBER(H83))),"el importe no es un número",IF(C83="","falta «Recibido el»",IF(AND(L83&lt;&gt;"Recibido",L83&lt;&gt;"Anulado",I83=""),"falta la entrega acordada",IF(AND(L83&lt;&gt;"Recibido",L83&lt;&gt;"Anulado",M83=""),"falta la fecha del estado",IF(AND(OR(L83="Entregado",L83="Facturado",L83="Cobrado"),N83=""),"falta «Entregado el»",IF(AND(N83&lt;&gt;"",OR(L83="Recibido",L83="Confirmado",L83="Preparado",L83="En reparto")),"tiene «Entregado el»: cambia el estado",IF(OR(INT(C83)&gt;INT(Ajustes!$C$5),AND(M83&lt;&gt;"",INT(M83)&gt;INT(Ajustes!$C$5)),AND(N83&lt;&gt;"",INT(N83)&gt;INT(Ajustes!$C$5))),"hay una fecha posterior a hoy",IF(AND(M83&lt;&gt;"",INT(M83)&lt;INT(C83)),"la fecha del estado es anterior a «Recibido el»",IF(AND(N83&lt;&gt;"",INT(N83)&lt;INT(C83)),"«Entregado el» es anterior a «Recibido el»",""))))))))))))))</f>
        <v/>
      </c>
      <c r="T83">
        <f>IF(COUNTA(B83:P83)&gt;0,1,0)</f>
        <v>0</v>
      </c>
      <c r="U83" t="str">
        <f>IF(T83=0,"",IF(AND(L83="Recibido",M83=""),IF(C83="","",C83),IF(M83="","",M83)))</f>
        <v/>
      </c>
      <c r="V83" t="str">
        <f>IF(OR(T83=0,NOT(ISNUMBER(MATCH(L83,Ajustes!$B$9:$B$17,0)))),"",IF(INDEX(Ajustes!$C$9:$C$17,MATCH(L83,Ajustes!$B$9:$B$17,0))="","",INDEX(Ajustes!$C$9:$C$17,MATCH(L83,Ajustes!$B$9:$B$17,0))))</f>
        <v/>
      </c>
      <c r="W83">
        <f>IF(AND(T83=1,N83="",OR(L83="Recibido",L83="Confirmado",L83="Preparado",L83="En reparto",L83="Incidencia")),1,0)</f>
        <v>0</v>
      </c>
      <c r="X83">
        <f>IF(S83&lt;&gt;"",1,0)</f>
        <v>0</v>
      </c>
      <c r="Y83">
        <f>IF(A83&lt;&gt;"",1,0)</f>
        <v>0</v>
      </c>
      <c r="Z83">
        <f>IF(T83=1,ROW()-5,0)</f>
        <v>0</v>
      </c>
    </row>
    <row r="84">
      <c r="A84" s="21" t="str">
        <f>IF(T84=0,"",IF(S84&lt;&gt;"","Revisa: "&amp;S84,IF(OR(L84="Cobrado",L84="Anulado"),"",IF(AND(N84="",OR(L84="Recibido",L84="Confirmado",L84="Preparado",L84="En reparto",L84="Incidencia"),ISNUMBER(I84),INT(Ajustes!$C$5)&gt;INT(I84)),"Retrasado",IF(OR(L84="Entregado",L84="Facturado"),IF(AND(ISNUMBER(V84),ISNUMBER(N84),INT(Ajustes!$C$5)-INT(N84)&gt;V84),IF(L84="Entregado","Sin facturar","Cobro vencido"),""),IF(AND(ISNUMBER(V84),ISNUMBER(Q84),Q84&gt;V84),INDEX(Ajustes!$E$9:$E$17,MATCH(L84,Ajustes!$B$9:$B$17,0)),""))))))</f>
        <v/>
      </c>
      <c r="B84" s="22" t="n"/>
      <c r="C84" s="23" t="n"/>
      <c r="D84" s="24" t="n"/>
      <c r="E84" s="25" t="n"/>
      <c r="F84" s="25" t="n"/>
      <c r="G84" s="25" t="n"/>
      <c r="H84" s="26" t="n"/>
      <c r="I84" s="23" t="n"/>
      <c r="J84" s="25" t="n"/>
      <c r="K84" s="25" t="n"/>
      <c r="L84" s="25" t="n"/>
      <c r="M84" s="23" t="n"/>
      <c r="N84" s="23" t="n"/>
      <c r="O84" s="27" t="n"/>
      <c r="P84" s="25" t="n"/>
      <c r="Q84" s="28" t="str">
        <f>IF(OR(T84=0,L84="Cobrado",L84="Anulado",NOT(ISNUMBER(U84))),"",MAX(0,INT(Ajustes!$C$5)-INT(U84)))</f>
        <v/>
      </c>
      <c r="R84" s="28" t="str">
        <f>IF(OR(T84=0,L84="Anulado",NOT(ISNUMBER(N84)),NOT(ISNUMBER(I84))),"",IF(INT(N84)=INT(I84),"Sí",IF(INT(N84)&gt;INT(I84),"Tarde","Antes")))</f>
        <v/>
      </c>
      <c r="S84" t="str">
        <f>IF(T84=0,"",IF(L84="","falta el estado",IF(NOT(ISNUMBER(MATCH(L84,Ajustes!$B$9:$B$17,0))),"el estado no es de la lista",IF(E84="","falta el cliente",IF(OR(AND(C84&lt;&gt;"",NOT(ISNUMBER(C84))),AND(I84&lt;&gt;"",NOT(ISNUMBER(I84))),AND(M84&lt;&gt;"",NOT(ISNUMBER(M84))),AND(N84&lt;&gt;"",NOT(ISNUMBER(N84)))),"hay una fecha mal escrita",IF(AND(H84&lt;&gt;"",NOT(ISNUMBER(H84))),"el importe no es un número",IF(C84="","falta «Recibido el»",IF(AND(L84&lt;&gt;"Recibido",L84&lt;&gt;"Anulado",I84=""),"falta la entrega acordada",IF(AND(L84&lt;&gt;"Recibido",L84&lt;&gt;"Anulado",M84=""),"falta la fecha del estado",IF(AND(OR(L84="Entregado",L84="Facturado",L84="Cobrado"),N84=""),"falta «Entregado el»",IF(AND(N84&lt;&gt;"",OR(L84="Recibido",L84="Confirmado",L84="Preparado",L84="En reparto")),"tiene «Entregado el»: cambia el estado",IF(OR(INT(C84)&gt;INT(Ajustes!$C$5),AND(M84&lt;&gt;"",INT(M84)&gt;INT(Ajustes!$C$5)),AND(N84&lt;&gt;"",INT(N84)&gt;INT(Ajustes!$C$5))),"hay una fecha posterior a hoy",IF(AND(M84&lt;&gt;"",INT(M84)&lt;INT(C84)),"la fecha del estado es anterior a «Recibido el»",IF(AND(N84&lt;&gt;"",INT(N84)&lt;INT(C84)),"«Entregado el» es anterior a «Recibido el»",""))))))))))))))</f>
        <v/>
      </c>
      <c r="T84">
        <f>IF(COUNTA(B84:P84)&gt;0,1,0)</f>
        <v>0</v>
      </c>
      <c r="U84" t="str">
        <f>IF(T84=0,"",IF(AND(L84="Recibido",M84=""),IF(C84="","",C84),IF(M84="","",M84)))</f>
        <v/>
      </c>
      <c r="V84" t="str">
        <f>IF(OR(T84=0,NOT(ISNUMBER(MATCH(L84,Ajustes!$B$9:$B$17,0)))),"",IF(INDEX(Ajustes!$C$9:$C$17,MATCH(L84,Ajustes!$B$9:$B$17,0))="","",INDEX(Ajustes!$C$9:$C$17,MATCH(L84,Ajustes!$B$9:$B$17,0))))</f>
        <v/>
      </c>
      <c r="W84">
        <f>IF(AND(T84=1,N84="",OR(L84="Recibido",L84="Confirmado",L84="Preparado",L84="En reparto",L84="Incidencia")),1,0)</f>
        <v>0</v>
      </c>
      <c r="X84">
        <f>IF(S84&lt;&gt;"",1,0)</f>
        <v>0</v>
      </c>
      <c r="Y84">
        <f>IF(A84&lt;&gt;"",1,0)</f>
        <v>0</v>
      </c>
      <c r="Z84">
        <f>IF(T84=1,ROW()-5,0)</f>
        <v>0</v>
      </c>
    </row>
    <row r="85">
      <c r="A85" s="21" t="str">
        <f>IF(T85=0,"",IF(S85&lt;&gt;"","Revisa: "&amp;S85,IF(OR(L85="Cobrado",L85="Anulado"),"",IF(AND(N85="",OR(L85="Recibido",L85="Confirmado",L85="Preparado",L85="En reparto",L85="Incidencia"),ISNUMBER(I85),INT(Ajustes!$C$5)&gt;INT(I85)),"Retrasado",IF(OR(L85="Entregado",L85="Facturado"),IF(AND(ISNUMBER(V85),ISNUMBER(N85),INT(Ajustes!$C$5)-INT(N85)&gt;V85),IF(L85="Entregado","Sin facturar","Cobro vencido"),""),IF(AND(ISNUMBER(V85),ISNUMBER(Q85),Q85&gt;V85),INDEX(Ajustes!$E$9:$E$17,MATCH(L85,Ajustes!$B$9:$B$17,0)),""))))))</f>
        <v/>
      </c>
      <c r="B85" s="22" t="n"/>
      <c r="C85" s="23" t="n"/>
      <c r="D85" s="24" t="n"/>
      <c r="E85" s="25" t="n"/>
      <c r="F85" s="25" t="n"/>
      <c r="G85" s="25" t="n"/>
      <c r="H85" s="26" t="n"/>
      <c r="I85" s="23" t="n"/>
      <c r="J85" s="25" t="n"/>
      <c r="K85" s="25" t="n"/>
      <c r="L85" s="25" t="n"/>
      <c r="M85" s="23" t="n"/>
      <c r="N85" s="23" t="n"/>
      <c r="O85" s="27" t="n"/>
      <c r="P85" s="25" t="n"/>
      <c r="Q85" s="28" t="str">
        <f>IF(OR(T85=0,L85="Cobrado",L85="Anulado",NOT(ISNUMBER(U85))),"",MAX(0,INT(Ajustes!$C$5)-INT(U85)))</f>
        <v/>
      </c>
      <c r="R85" s="28" t="str">
        <f>IF(OR(T85=0,L85="Anulado",NOT(ISNUMBER(N85)),NOT(ISNUMBER(I85))),"",IF(INT(N85)=INT(I85),"Sí",IF(INT(N85)&gt;INT(I85),"Tarde","Antes")))</f>
        <v/>
      </c>
      <c r="S85" t="str">
        <f>IF(T85=0,"",IF(L85="","falta el estado",IF(NOT(ISNUMBER(MATCH(L85,Ajustes!$B$9:$B$17,0))),"el estado no es de la lista",IF(E85="","falta el cliente",IF(OR(AND(C85&lt;&gt;"",NOT(ISNUMBER(C85))),AND(I85&lt;&gt;"",NOT(ISNUMBER(I85))),AND(M85&lt;&gt;"",NOT(ISNUMBER(M85))),AND(N85&lt;&gt;"",NOT(ISNUMBER(N85)))),"hay una fecha mal escrita",IF(AND(H85&lt;&gt;"",NOT(ISNUMBER(H85))),"el importe no es un número",IF(C85="","falta «Recibido el»",IF(AND(L85&lt;&gt;"Recibido",L85&lt;&gt;"Anulado",I85=""),"falta la entrega acordada",IF(AND(L85&lt;&gt;"Recibido",L85&lt;&gt;"Anulado",M85=""),"falta la fecha del estado",IF(AND(OR(L85="Entregado",L85="Facturado",L85="Cobrado"),N85=""),"falta «Entregado el»",IF(AND(N85&lt;&gt;"",OR(L85="Recibido",L85="Confirmado",L85="Preparado",L85="En reparto")),"tiene «Entregado el»: cambia el estado",IF(OR(INT(C85)&gt;INT(Ajustes!$C$5),AND(M85&lt;&gt;"",INT(M85)&gt;INT(Ajustes!$C$5)),AND(N85&lt;&gt;"",INT(N85)&gt;INT(Ajustes!$C$5))),"hay una fecha posterior a hoy",IF(AND(M85&lt;&gt;"",INT(M85)&lt;INT(C85)),"la fecha del estado es anterior a «Recibido el»",IF(AND(N85&lt;&gt;"",INT(N85)&lt;INT(C85)),"«Entregado el» es anterior a «Recibido el»",""))))))))))))))</f>
        <v/>
      </c>
      <c r="T85">
        <f>IF(COUNTA(B85:P85)&gt;0,1,0)</f>
        <v>0</v>
      </c>
      <c r="U85" t="str">
        <f>IF(T85=0,"",IF(AND(L85="Recibido",M85=""),IF(C85="","",C85),IF(M85="","",M85)))</f>
        <v/>
      </c>
      <c r="V85" t="str">
        <f>IF(OR(T85=0,NOT(ISNUMBER(MATCH(L85,Ajustes!$B$9:$B$17,0)))),"",IF(INDEX(Ajustes!$C$9:$C$17,MATCH(L85,Ajustes!$B$9:$B$17,0))="","",INDEX(Ajustes!$C$9:$C$17,MATCH(L85,Ajustes!$B$9:$B$17,0))))</f>
        <v/>
      </c>
      <c r="W85">
        <f>IF(AND(T85=1,N85="",OR(L85="Recibido",L85="Confirmado",L85="Preparado",L85="En reparto",L85="Incidencia")),1,0)</f>
        <v>0</v>
      </c>
      <c r="X85">
        <f>IF(S85&lt;&gt;"",1,0)</f>
        <v>0</v>
      </c>
      <c r="Y85">
        <f>IF(A85&lt;&gt;"",1,0)</f>
        <v>0</v>
      </c>
      <c r="Z85">
        <f>IF(T85=1,ROW()-5,0)</f>
        <v>0</v>
      </c>
    </row>
    <row r="86">
      <c r="A86" s="21" t="str">
        <f>IF(T86=0,"",IF(S86&lt;&gt;"","Revisa: "&amp;S86,IF(OR(L86="Cobrado",L86="Anulado"),"",IF(AND(N86="",OR(L86="Recibido",L86="Confirmado",L86="Preparado",L86="En reparto",L86="Incidencia"),ISNUMBER(I86),INT(Ajustes!$C$5)&gt;INT(I86)),"Retrasado",IF(OR(L86="Entregado",L86="Facturado"),IF(AND(ISNUMBER(V86),ISNUMBER(N86),INT(Ajustes!$C$5)-INT(N86)&gt;V86),IF(L86="Entregado","Sin facturar","Cobro vencido"),""),IF(AND(ISNUMBER(V86),ISNUMBER(Q86),Q86&gt;V86),INDEX(Ajustes!$E$9:$E$17,MATCH(L86,Ajustes!$B$9:$B$17,0)),""))))))</f>
        <v/>
      </c>
      <c r="B86" s="22" t="n"/>
      <c r="C86" s="23" t="n"/>
      <c r="D86" s="24" t="n"/>
      <c r="E86" s="25" t="n"/>
      <c r="F86" s="25" t="n"/>
      <c r="G86" s="25" t="n"/>
      <c r="H86" s="26" t="n"/>
      <c r="I86" s="23" t="n"/>
      <c r="J86" s="25" t="n"/>
      <c r="K86" s="25" t="n"/>
      <c r="L86" s="25" t="n"/>
      <c r="M86" s="23" t="n"/>
      <c r="N86" s="23" t="n"/>
      <c r="O86" s="27" t="n"/>
      <c r="P86" s="25" t="n"/>
      <c r="Q86" s="28" t="str">
        <f>IF(OR(T86=0,L86="Cobrado",L86="Anulado",NOT(ISNUMBER(U86))),"",MAX(0,INT(Ajustes!$C$5)-INT(U86)))</f>
        <v/>
      </c>
      <c r="R86" s="28" t="str">
        <f>IF(OR(T86=0,L86="Anulado",NOT(ISNUMBER(N86)),NOT(ISNUMBER(I86))),"",IF(INT(N86)=INT(I86),"Sí",IF(INT(N86)&gt;INT(I86),"Tarde","Antes")))</f>
        <v/>
      </c>
      <c r="S86" t="str">
        <f>IF(T86=0,"",IF(L86="","falta el estado",IF(NOT(ISNUMBER(MATCH(L86,Ajustes!$B$9:$B$17,0))),"el estado no es de la lista",IF(E86="","falta el cliente",IF(OR(AND(C86&lt;&gt;"",NOT(ISNUMBER(C86))),AND(I86&lt;&gt;"",NOT(ISNUMBER(I86))),AND(M86&lt;&gt;"",NOT(ISNUMBER(M86))),AND(N86&lt;&gt;"",NOT(ISNUMBER(N86)))),"hay una fecha mal escrita",IF(AND(H86&lt;&gt;"",NOT(ISNUMBER(H86))),"el importe no es un número",IF(C86="","falta «Recibido el»",IF(AND(L86&lt;&gt;"Recibido",L86&lt;&gt;"Anulado",I86=""),"falta la entrega acordada",IF(AND(L86&lt;&gt;"Recibido",L86&lt;&gt;"Anulado",M86=""),"falta la fecha del estado",IF(AND(OR(L86="Entregado",L86="Facturado",L86="Cobrado"),N86=""),"falta «Entregado el»",IF(AND(N86&lt;&gt;"",OR(L86="Recibido",L86="Confirmado",L86="Preparado",L86="En reparto")),"tiene «Entregado el»: cambia el estado",IF(OR(INT(C86)&gt;INT(Ajustes!$C$5),AND(M86&lt;&gt;"",INT(M86)&gt;INT(Ajustes!$C$5)),AND(N86&lt;&gt;"",INT(N86)&gt;INT(Ajustes!$C$5))),"hay una fecha posterior a hoy",IF(AND(M86&lt;&gt;"",INT(M86)&lt;INT(C86)),"la fecha del estado es anterior a «Recibido el»",IF(AND(N86&lt;&gt;"",INT(N86)&lt;INT(C86)),"«Entregado el» es anterior a «Recibido el»",""))))))))))))))</f>
        <v/>
      </c>
      <c r="T86">
        <f>IF(COUNTA(B86:P86)&gt;0,1,0)</f>
        <v>0</v>
      </c>
      <c r="U86" t="str">
        <f>IF(T86=0,"",IF(AND(L86="Recibido",M86=""),IF(C86="","",C86),IF(M86="","",M86)))</f>
        <v/>
      </c>
      <c r="V86" t="str">
        <f>IF(OR(T86=0,NOT(ISNUMBER(MATCH(L86,Ajustes!$B$9:$B$17,0)))),"",IF(INDEX(Ajustes!$C$9:$C$17,MATCH(L86,Ajustes!$B$9:$B$17,0))="","",INDEX(Ajustes!$C$9:$C$17,MATCH(L86,Ajustes!$B$9:$B$17,0))))</f>
        <v/>
      </c>
      <c r="W86">
        <f>IF(AND(T86=1,N86="",OR(L86="Recibido",L86="Confirmado",L86="Preparado",L86="En reparto",L86="Incidencia")),1,0)</f>
        <v>0</v>
      </c>
      <c r="X86">
        <f>IF(S86&lt;&gt;"",1,0)</f>
        <v>0</v>
      </c>
      <c r="Y86">
        <f>IF(A86&lt;&gt;"",1,0)</f>
        <v>0</v>
      </c>
      <c r="Z86">
        <f>IF(T86=1,ROW()-5,0)</f>
        <v>0</v>
      </c>
    </row>
    <row r="87">
      <c r="A87" s="21" t="str">
        <f>IF(T87=0,"",IF(S87&lt;&gt;"","Revisa: "&amp;S87,IF(OR(L87="Cobrado",L87="Anulado"),"",IF(AND(N87="",OR(L87="Recibido",L87="Confirmado",L87="Preparado",L87="En reparto",L87="Incidencia"),ISNUMBER(I87),INT(Ajustes!$C$5)&gt;INT(I87)),"Retrasado",IF(OR(L87="Entregado",L87="Facturado"),IF(AND(ISNUMBER(V87),ISNUMBER(N87),INT(Ajustes!$C$5)-INT(N87)&gt;V87),IF(L87="Entregado","Sin facturar","Cobro vencido"),""),IF(AND(ISNUMBER(V87),ISNUMBER(Q87),Q87&gt;V87),INDEX(Ajustes!$E$9:$E$17,MATCH(L87,Ajustes!$B$9:$B$17,0)),""))))))</f>
        <v/>
      </c>
      <c r="B87" s="22" t="n"/>
      <c r="C87" s="23" t="n"/>
      <c r="D87" s="24" t="n"/>
      <c r="E87" s="25" t="n"/>
      <c r="F87" s="25" t="n"/>
      <c r="G87" s="25" t="n"/>
      <c r="H87" s="26" t="n"/>
      <c r="I87" s="23" t="n"/>
      <c r="J87" s="25" t="n"/>
      <c r="K87" s="25" t="n"/>
      <c r="L87" s="25" t="n"/>
      <c r="M87" s="23" t="n"/>
      <c r="N87" s="23" t="n"/>
      <c r="O87" s="27" t="n"/>
      <c r="P87" s="25" t="n"/>
      <c r="Q87" s="28" t="str">
        <f>IF(OR(T87=0,L87="Cobrado",L87="Anulado",NOT(ISNUMBER(U87))),"",MAX(0,INT(Ajustes!$C$5)-INT(U87)))</f>
        <v/>
      </c>
      <c r="R87" s="28" t="str">
        <f>IF(OR(T87=0,L87="Anulado",NOT(ISNUMBER(N87)),NOT(ISNUMBER(I87))),"",IF(INT(N87)=INT(I87),"Sí",IF(INT(N87)&gt;INT(I87),"Tarde","Antes")))</f>
        <v/>
      </c>
      <c r="S87" t="str">
        <f>IF(T87=0,"",IF(L87="","falta el estado",IF(NOT(ISNUMBER(MATCH(L87,Ajustes!$B$9:$B$17,0))),"el estado no es de la lista",IF(E87="","falta el cliente",IF(OR(AND(C87&lt;&gt;"",NOT(ISNUMBER(C87))),AND(I87&lt;&gt;"",NOT(ISNUMBER(I87))),AND(M87&lt;&gt;"",NOT(ISNUMBER(M87))),AND(N87&lt;&gt;"",NOT(ISNUMBER(N87)))),"hay una fecha mal escrita",IF(AND(H87&lt;&gt;"",NOT(ISNUMBER(H87))),"el importe no es un número",IF(C87="","falta «Recibido el»",IF(AND(L87&lt;&gt;"Recibido",L87&lt;&gt;"Anulado",I87=""),"falta la entrega acordada",IF(AND(L87&lt;&gt;"Recibido",L87&lt;&gt;"Anulado",M87=""),"falta la fecha del estado",IF(AND(OR(L87="Entregado",L87="Facturado",L87="Cobrado"),N87=""),"falta «Entregado el»",IF(AND(N87&lt;&gt;"",OR(L87="Recibido",L87="Confirmado",L87="Preparado",L87="En reparto")),"tiene «Entregado el»: cambia el estado",IF(OR(INT(C87)&gt;INT(Ajustes!$C$5),AND(M87&lt;&gt;"",INT(M87)&gt;INT(Ajustes!$C$5)),AND(N87&lt;&gt;"",INT(N87)&gt;INT(Ajustes!$C$5))),"hay una fecha posterior a hoy",IF(AND(M87&lt;&gt;"",INT(M87)&lt;INT(C87)),"la fecha del estado es anterior a «Recibido el»",IF(AND(N87&lt;&gt;"",INT(N87)&lt;INT(C87)),"«Entregado el» es anterior a «Recibido el»",""))))))))))))))</f>
        <v/>
      </c>
      <c r="T87">
        <f>IF(COUNTA(B87:P87)&gt;0,1,0)</f>
        <v>0</v>
      </c>
      <c r="U87" t="str">
        <f>IF(T87=0,"",IF(AND(L87="Recibido",M87=""),IF(C87="","",C87),IF(M87="","",M87)))</f>
        <v/>
      </c>
      <c r="V87" t="str">
        <f>IF(OR(T87=0,NOT(ISNUMBER(MATCH(L87,Ajustes!$B$9:$B$17,0)))),"",IF(INDEX(Ajustes!$C$9:$C$17,MATCH(L87,Ajustes!$B$9:$B$17,0))="","",INDEX(Ajustes!$C$9:$C$17,MATCH(L87,Ajustes!$B$9:$B$17,0))))</f>
        <v/>
      </c>
      <c r="W87">
        <f>IF(AND(T87=1,N87="",OR(L87="Recibido",L87="Confirmado",L87="Preparado",L87="En reparto",L87="Incidencia")),1,0)</f>
        <v>0</v>
      </c>
      <c r="X87">
        <f>IF(S87&lt;&gt;"",1,0)</f>
        <v>0</v>
      </c>
      <c r="Y87">
        <f>IF(A87&lt;&gt;"",1,0)</f>
        <v>0</v>
      </c>
      <c r="Z87">
        <f>IF(T87=1,ROW()-5,0)</f>
        <v>0</v>
      </c>
    </row>
    <row r="88">
      <c r="A88" s="21" t="str">
        <f>IF(T88=0,"",IF(S88&lt;&gt;"","Revisa: "&amp;S88,IF(OR(L88="Cobrado",L88="Anulado"),"",IF(AND(N88="",OR(L88="Recibido",L88="Confirmado",L88="Preparado",L88="En reparto",L88="Incidencia"),ISNUMBER(I88),INT(Ajustes!$C$5)&gt;INT(I88)),"Retrasado",IF(OR(L88="Entregado",L88="Facturado"),IF(AND(ISNUMBER(V88),ISNUMBER(N88),INT(Ajustes!$C$5)-INT(N88)&gt;V88),IF(L88="Entregado","Sin facturar","Cobro vencido"),""),IF(AND(ISNUMBER(V88),ISNUMBER(Q88),Q88&gt;V88),INDEX(Ajustes!$E$9:$E$17,MATCH(L88,Ajustes!$B$9:$B$17,0)),""))))))</f>
        <v/>
      </c>
      <c r="B88" s="22" t="n"/>
      <c r="C88" s="23" t="n"/>
      <c r="D88" s="24" t="n"/>
      <c r="E88" s="25" t="n"/>
      <c r="F88" s="25" t="n"/>
      <c r="G88" s="25" t="n"/>
      <c r="H88" s="26" t="n"/>
      <c r="I88" s="23" t="n"/>
      <c r="J88" s="25" t="n"/>
      <c r="K88" s="25" t="n"/>
      <c r="L88" s="25" t="n"/>
      <c r="M88" s="23" t="n"/>
      <c r="N88" s="23" t="n"/>
      <c r="O88" s="27" t="n"/>
      <c r="P88" s="25" t="n"/>
      <c r="Q88" s="28" t="str">
        <f>IF(OR(T88=0,L88="Cobrado",L88="Anulado",NOT(ISNUMBER(U88))),"",MAX(0,INT(Ajustes!$C$5)-INT(U88)))</f>
        <v/>
      </c>
      <c r="R88" s="28" t="str">
        <f>IF(OR(T88=0,L88="Anulado",NOT(ISNUMBER(N88)),NOT(ISNUMBER(I88))),"",IF(INT(N88)=INT(I88),"Sí",IF(INT(N88)&gt;INT(I88),"Tarde","Antes")))</f>
        <v/>
      </c>
      <c r="S88" t="str">
        <f>IF(T88=0,"",IF(L88="","falta el estado",IF(NOT(ISNUMBER(MATCH(L88,Ajustes!$B$9:$B$17,0))),"el estado no es de la lista",IF(E88="","falta el cliente",IF(OR(AND(C88&lt;&gt;"",NOT(ISNUMBER(C88))),AND(I88&lt;&gt;"",NOT(ISNUMBER(I88))),AND(M88&lt;&gt;"",NOT(ISNUMBER(M88))),AND(N88&lt;&gt;"",NOT(ISNUMBER(N88)))),"hay una fecha mal escrita",IF(AND(H88&lt;&gt;"",NOT(ISNUMBER(H88))),"el importe no es un número",IF(C88="","falta «Recibido el»",IF(AND(L88&lt;&gt;"Recibido",L88&lt;&gt;"Anulado",I88=""),"falta la entrega acordada",IF(AND(L88&lt;&gt;"Recibido",L88&lt;&gt;"Anulado",M88=""),"falta la fecha del estado",IF(AND(OR(L88="Entregado",L88="Facturado",L88="Cobrado"),N88=""),"falta «Entregado el»",IF(AND(N88&lt;&gt;"",OR(L88="Recibido",L88="Confirmado",L88="Preparado",L88="En reparto")),"tiene «Entregado el»: cambia el estado",IF(OR(INT(C88)&gt;INT(Ajustes!$C$5),AND(M88&lt;&gt;"",INT(M88)&gt;INT(Ajustes!$C$5)),AND(N88&lt;&gt;"",INT(N88)&gt;INT(Ajustes!$C$5))),"hay una fecha posterior a hoy",IF(AND(M88&lt;&gt;"",INT(M88)&lt;INT(C88)),"la fecha del estado es anterior a «Recibido el»",IF(AND(N88&lt;&gt;"",INT(N88)&lt;INT(C88)),"«Entregado el» es anterior a «Recibido el»",""))))))))))))))</f>
        <v/>
      </c>
      <c r="T88">
        <f>IF(COUNTA(B88:P88)&gt;0,1,0)</f>
        <v>0</v>
      </c>
      <c r="U88" t="str">
        <f>IF(T88=0,"",IF(AND(L88="Recibido",M88=""),IF(C88="","",C88),IF(M88="","",M88)))</f>
        <v/>
      </c>
      <c r="V88" t="str">
        <f>IF(OR(T88=0,NOT(ISNUMBER(MATCH(L88,Ajustes!$B$9:$B$17,0)))),"",IF(INDEX(Ajustes!$C$9:$C$17,MATCH(L88,Ajustes!$B$9:$B$17,0))="","",INDEX(Ajustes!$C$9:$C$17,MATCH(L88,Ajustes!$B$9:$B$17,0))))</f>
        <v/>
      </c>
      <c r="W88">
        <f>IF(AND(T88=1,N88="",OR(L88="Recibido",L88="Confirmado",L88="Preparado",L88="En reparto",L88="Incidencia")),1,0)</f>
        <v>0</v>
      </c>
      <c r="X88">
        <f>IF(S88&lt;&gt;"",1,0)</f>
        <v>0</v>
      </c>
      <c r="Y88">
        <f>IF(A88&lt;&gt;"",1,0)</f>
        <v>0</v>
      </c>
      <c r="Z88">
        <f>IF(T88=1,ROW()-5,0)</f>
        <v>0</v>
      </c>
    </row>
    <row r="89">
      <c r="A89" s="21" t="str">
        <f>IF(T89=0,"",IF(S89&lt;&gt;"","Revisa: "&amp;S89,IF(OR(L89="Cobrado",L89="Anulado"),"",IF(AND(N89="",OR(L89="Recibido",L89="Confirmado",L89="Preparado",L89="En reparto",L89="Incidencia"),ISNUMBER(I89),INT(Ajustes!$C$5)&gt;INT(I89)),"Retrasado",IF(OR(L89="Entregado",L89="Facturado"),IF(AND(ISNUMBER(V89),ISNUMBER(N89),INT(Ajustes!$C$5)-INT(N89)&gt;V89),IF(L89="Entregado","Sin facturar","Cobro vencido"),""),IF(AND(ISNUMBER(V89),ISNUMBER(Q89),Q89&gt;V89),INDEX(Ajustes!$E$9:$E$17,MATCH(L89,Ajustes!$B$9:$B$17,0)),""))))))</f>
        <v/>
      </c>
      <c r="B89" s="22" t="n"/>
      <c r="C89" s="23" t="n"/>
      <c r="D89" s="24" t="n"/>
      <c r="E89" s="25" t="n"/>
      <c r="F89" s="25" t="n"/>
      <c r="G89" s="25" t="n"/>
      <c r="H89" s="26" t="n"/>
      <c r="I89" s="23" t="n"/>
      <c r="J89" s="25" t="n"/>
      <c r="K89" s="25" t="n"/>
      <c r="L89" s="25" t="n"/>
      <c r="M89" s="23" t="n"/>
      <c r="N89" s="23" t="n"/>
      <c r="O89" s="27" t="n"/>
      <c r="P89" s="25" t="n"/>
      <c r="Q89" s="28" t="str">
        <f>IF(OR(T89=0,L89="Cobrado",L89="Anulado",NOT(ISNUMBER(U89))),"",MAX(0,INT(Ajustes!$C$5)-INT(U89)))</f>
        <v/>
      </c>
      <c r="R89" s="28" t="str">
        <f>IF(OR(T89=0,L89="Anulado",NOT(ISNUMBER(N89)),NOT(ISNUMBER(I89))),"",IF(INT(N89)=INT(I89),"Sí",IF(INT(N89)&gt;INT(I89),"Tarde","Antes")))</f>
        <v/>
      </c>
      <c r="S89" t="str">
        <f>IF(T89=0,"",IF(L89="","falta el estado",IF(NOT(ISNUMBER(MATCH(L89,Ajustes!$B$9:$B$17,0))),"el estado no es de la lista",IF(E89="","falta el cliente",IF(OR(AND(C89&lt;&gt;"",NOT(ISNUMBER(C89))),AND(I89&lt;&gt;"",NOT(ISNUMBER(I89))),AND(M89&lt;&gt;"",NOT(ISNUMBER(M89))),AND(N89&lt;&gt;"",NOT(ISNUMBER(N89)))),"hay una fecha mal escrita",IF(AND(H89&lt;&gt;"",NOT(ISNUMBER(H89))),"el importe no es un número",IF(C89="","falta «Recibido el»",IF(AND(L89&lt;&gt;"Recibido",L89&lt;&gt;"Anulado",I89=""),"falta la entrega acordada",IF(AND(L89&lt;&gt;"Recibido",L89&lt;&gt;"Anulado",M89=""),"falta la fecha del estado",IF(AND(OR(L89="Entregado",L89="Facturado",L89="Cobrado"),N89=""),"falta «Entregado el»",IF(AND(N89&lt;&gt;"",OR(L89="Recibido",L89="Confirmado",L89="Preparado",L89="En reparto")),"tiene «Entregado el»: cambia el estado",IF(OR(INT(C89)&gt;INT(Ajustes!$C$5),AND(M89&lt;&gt;"",INT(M89)&gt;INT(Ajustes!$C$5)),AND(N89&lt;&gt;"",INT(N89)&gt;INT(Ajustes!$C$5))),"hay una fecha posterior a hoy",IF(AND(M89&lt;&gt;"",INT(M89)&lt;INT(C89)),"la fecha del estado es anterior a «Recibido el»",IF(AND(N89&lt;&gt;"",INT(N89)&lt;INT(C89)),"«Entregado el» es anterior a «Recibido el»",""))))))))))))))</f>
        <v/>
      </c>
      <c r="T89">
        <f>IF(COUNTA(B89:P89)&gt;0,1,0)</f>
        <v>0</v>
      </c>
      <c r="U89" t="str">
        <f>IF(T89=0,"",IF(AND(L89="Recibido",M89=""),IF(C89="","",C89),IF(M89="","",M89)))</f>
        <v/>
      </c>
      <c r="V89" t="str">
        <f>IF(OR(T89=0,NOT(ISNUMBER(MATCH(L89,Ajustes!$B$9:$B$17,0)))),"",IF(INDEX(Ajustes!$C$9:$C$17,MATCH(L89,Ajustes!$B$9:$B$17,0))="","",INDEX(Ajustes!$C$9:$C$17,MATCH(L89,Ajustes!$B$9:$B$17,0))))</f>
        <v/>
      </c>
      <c r="W89">
        <f>IF(AND(T89=1,N89="",OR(L89="Recibido",L89="Confirmado",L89="Preparado",L89="En reparto",L89="Incidencia")),1,0)</f>
        <v>0</v>
      </c>
      <c r="X89">
        <f>IF(S89&lt;&gt;"",1,0)</f>
        <v>0</v>
      </c>
      <c r="Y89">
        <f>IF(A89&lt;&gt;"",1,0)</f>
        <v>0</v>
      </c>
      <c r="Z89">
        <f>IF(T89=1,ROW()-5,0)</f>
        <v>0</v>
      </c>
    </row>
    <row r="90">
      <c r="A90" s="21" t="str">
        <f>IF(T90=0,"",IF(S90&lt;&gt;"","Revisa: "&amp;S90,IF(OR(L90="Cobrado",L90="Anulado"),"",IF(AND(N90="",OR(L90="Recibido",L90="Confirmado",L90="Preparado",L90="En reparto",L90="Incidencia"),ISNUMBER(I90),INT(Ajustes!$C$5)&gt;INT(I90)),"Retrasado",IF(OR(L90="Entregado",L90="Facturado"),IF(AND(ISNUMBER(V90),ISNUMBER(N90),INT(Ajustes!$C$5)-INT(N90)&gt;V90),IF(L90="Entregado","Sin facturar","Cobro vencido"),""),IF(AND(ISNUMBER(V90),ISNUMBER(Q90),Q90&gt;V90),INDEX(Ajustes!$E$9:$E$17,MATCH(L90,Ajustes!$B$9:$B$17,0)),""))))))</f>
        <v/>
      </c>
      <c r="B90" s="22" t="n"/>
      <c r="C90" s="23" t="n"/>
      <c r="D90" s="24" t="n"/>
      <c r="E90" s="25" t="n"/>
      <c r="F90" s="25" t="n"/>
      <c r="G90" s="25" t="n"/>
      <c r="H90" s="26" t="n"/>
      <c r="I90" s="23" t="n"/>
      <c r="J90" s="25" t="n"/>
      <c r="K90" s="25" t="n"/>
      <c r="L90" s="25" t="n"/>
      <c r="M90" s="23" t="n"/>
      <c r="N90" s="23" t="n"/>
      <c r="O90" s="27" t="n"/>
      <c r="P90" s="25" t="n"/>
      <c r="Q90" s="28" t="str">
        <f>IF(OR(T90=0,L90="Cobrado",L90="Anulado",NOT(ISNUMBER(U90))),"",MAX(0,INT(Ajustes!$C$5)-INT(U90)))</f>
        <v/>
      </c>
      <c r="R90" s="28" t="str">
        <f>IF(OR(T90=0,L90="Anulado",NOT(ISNUMBER(N90)),NOT(ISNUMBER(I90))),"",IF(INT(N90)=INT(I90),"Sí",IF(INT(N90)&gt;INT(I90),"Tarde","Antes")))</f>
        <v/>
      </c>
      <c r="S90" t="str">
        <f>IF(T90=0,"",IF(L90="","falta el estado",IF(NOT(ISNUMBER(MATCH(L90,Ajustes!$B$9:$B$17,0))),"el estado no es de la lista",IF(E90="","falta el cliente",IF(OR(AND(C90&lt;&gt;"",NOT(ISNUMBER(C90))),AND(I90&lt;&gt;"",NOT(ISNUMBER(I90))),AND(M90&lt;&gt;"",NOT(ISNUMBER(M90))),AND(N90&lt;&gt;"",NOT(ISNUMBER(N90)))),"hay una fecha mal escrita",IF(AND(H90&lt;&gt;"",NOT(ISNUMBER(H90))),"el importe no es un número",IF(C90="","falta «Recibido el»",IF(AND(L90&lt;&gt;"Recibido",L90&lt;&gt;"Anulado",I90=""),"falta la entrega acordada",IF(AND(L90&lt;&gt;"Recibido",L90&lt;&gt;"Anulado",M90=""),"falta la fecha del estado",IF(AND(OR(L90="Entregado",L90="Facturado",L90="Cobrado"),N90=""),"falta «Entregado el»",IF(AND(N90&lt;&gt;"",OR(L90="Recibido",L90="Confirmado",L90="Preparado",L90="En reparto")),"tiene «Entregado el»: cambia el estado",IF(OR(INT(C90)&gt;INT(Ajustes!$C$5),AND(M90&lt;&gt;"",INT(M90)&gt;INT(Ajustes!$C$5)),AND(N90&lt;&gt;"",INT(N90)&gt;INT(Ajustes!$C$5))),"hay una fecha posterior a hoy",IF(AND(M90&lt;&gt;"",INT(M90)&lt;INT(C90)),"la fecha del estado es anterior a «Recibido el»",IF(AND(N90&lt;&gt;"",INT(N90)&lt;INT(C90)),"«Entregado el» es anterior a «Recibido el»",""))))))))))))))</f>
        <v/>
      </c>
      <c r="T90">
        <f>IF(COUNTA(B90:P90)&gt;0,1,0)</f>
        <v>0</v>
      </c>
      <c r="U90" t="str">
        <f>IF(T90=0,"",IF(AND(L90="Recibido",M90=""),IF(C90="","",C90),IF(M90="","",M90)))</f>
        <v/>
      </c>
      <c r="V90" t="str">
        <f>IF(OR(T90=0,NOT(ISNUMBER(MATCH(L90,Ajustes!$B$9:$B$17,0)))),"",IF(INDEX(Ajustes!$C$9:$C$17,MATCH(L90,Ajustes!$B$9:$B$17,0))="","",INDEX(Ajustes!$C$9:$C$17,MATCH(L90,Ajustes!$B$9:$B$17,0))))</f>
        <v/>
      </c>
      <c r="W90">
        <f>IF(AND(T90=1,N90="",OR(L90="Recibido",L90="Confirmado",L90="Preparado",L90="En reparto",L90="Incidencia")),1,0)</f>
        <v>0</v>
      </c>
      <c r="X90">
        <f>IF(S90&lt;&gt;"",1,0)</f>
        <v>0</v>
      </c>
      <c r="Y90">
        <f>IF(A90&lt;&gt;"",1,0)</f>
        <v>0</v>
      </c>
      <c r="Z90">
        <f>IF(T90=1,ROW()-5,0)</f>
        <v>0</v>
      </c>
    </row>
    <row r="91">
      <c r="A91" s="21" t="str">
        <f>IF(T91=0,"",IF(S91&lt;&gt;"","Revisa: "&amp;S91,IF(OR(L91="Cobrado",L91="Anulado"),"",IF(AND(N91="",OR(L91="Recibido",L91="Confirmado",L91="Preparado",L91="En reparto",L91="Incidencia"),ISNUMBER(I91),INT(Ajustes!$C$5)&gt;INT(I91)),"Retrasado",IF(OR(L91="Entregado",L91="Facturado"),IF(AND(ISNUMBER(V91),ISNUMBER(N91),INT(Ajustes!$C$5)-INT(N91)&gt;V91),IF(L91="Entregado","Sin facturar","Cobro vencido"),""),IF(AND(ISNUMBER(V91),ISNUMBER(Q91),Q91&gt;V91),INDEX(Ajustes!$E$9:$E$17,MATCH(L91,Ajustes!$B$9:$B$17,0)),""))))))</f>
        <v/>
      </c>
      <c r="B91" s="22" t="n"/>
      <c r="C91" s="23" t="n"/>
      <c r="D91" s="24" t="n"/>
      <c r="E91" s="25" t="n"/>
      <c r="F91" s="25" t="n"/>
      <c r="G91" s="25" t="n"/>
      <c r="H91" s="26" t="n"/>
      <c r="I91" s="23" t="n"/>
      <c r="J91" s="25" t="n"/>
      <c r="K91" s="25" t="n"/>
      <c r="L91" s="25" t="n"/>
      <c r="M91" s="23" t="n"/>
      <c r="N91" s="23" t="n"/>
      <c r="O91" s="27" t="n"/>
      <c r="P91" s="25" t="n"/>
      <c r="Q91" s="28" t="str">
        <f>IF(OR(T91=0,L91="Cobrado",L91="Anulado",NOT(ISNUMBER(U91))),"",MAX(0,INT(Ajustes!$C$5)-INT(U91)))</f>
        <v/>
      </c>
      <c r="R91" s="28" t="str">
        <f>IF(OR(T91=0,L91="Anulado",NOT(ISNUMBER(N91)),NOT(ISNUMBER(I91))),"",IF(INT(N91)=INT(I91),"Sí",IF(INT(N91)&gt;INT(I91),"Tarde","Antes")))</f>
        <v/>
      </c>
      <c r="S91" t="str">
        <f>IF(T91=0,"",IF(L91="","falta el estado",IF(NOT(ISNUMBER(MATCH(L91,Ajustes!$B$9:$B$17,0))),"el estado no es de la lista",IF(E91="","falta el cliente",IF(OR(AND(C91&lt;&gt;"",NOT(ISNUMBER(C91))),AND(I91&lt;&gt;"",NOT(ISNUMBER(I91))),AND(M91&lt;&gt;"",NOT(ISNUMBER(M91))),AND(N91&lt;&gt;"",NOT(ISNUMBER(N91)))),"hay una fecha mal escrita",IF(AND(H91&lt;&gt;"",NOT(ISNUMBER(H91))),"el importe no es un número",IF(C91="","falta «Recibido el»",IF(AND(L91&lt;&gt;"Recibido",L91&lt;&gt;"Anulado",I91=""),"falta la entrega acordada",IF(AND(L91&lt;&gt;"Recibido",L91&lt;&gt;"Anulado",M91=""),"falta la fecha del estado",IF(AND(OR(L91="Entregado",L91="Facturado",L91="Cobrado"),N91=""),"falta «Entregado el»",IF(AND(N91&lt;&gt;"",OR(L91="Recibido",L91="Confirmado",L91="Preparado",L91="En reparto")),"tiene «Entregado el»: cambia el estado",IF(OR(INT(C91)&gt;INT(Ajustes!$C$5),AND(M91&lt;&gt;"",INT(M91)&gt;INT(Ajustes!$C$5)),AND(N91&lt;&gt;"",INT(N91)&gt;INT(Ajustes!$C$5))),"hay una fecha posterior a hoy",IF(AND(M91&lt;&gt;"",INT(M91)&lt;INT(C91)),"la fecha del estado es anterior a «Recibido el»",IF(AND(N91&lt;&gt;"",INT(N91)&lt;INT(C91)),"«Entregado el» es anterior a «Recibido el»",""))))))))))))))</f>
        <v/>
      </c>
      <c r="T91">
        <f>IF(COUNTA(B91:P91)&gt;0,1,0)</f>
        <v>0</v>
      </c>
      <c r="U91" t="str">
        <f>IF(T91=0,"",IF(AND(L91="Recibido",M91=""),IF(C91="","",C91),IF(M91="","",M91)))</f>
        <v/>
      </c>
      <c r="V91" t="str">
        <f>IF(OR(T91=0,NOT(ISNUMBER(MATCH(L91,Ajustes!$B$9:$B$17,0)))),"",IF(INDEX(Ajustes!$C$9:$C$17,MATCH(L91,Ajustes!$B$9:$B$17,0))="","",INDEX(Ajustes!$C$9:$C$17,MATCH(L91,Ajustes!$B$9:$B$17,0))))</f>
        <v/>
      </c>
      <c r="W91">
        <f>IF(AND(T91=1,N91="",OR(L91="Recibido",L91="Confirmado",L91="Preparado",L91="En reparto",L91="Incidencia")),1,0)</f>
        <v>0</v>
      </c>
      <c r="X91">
        <f>IF(S91&lt;&gt;"",1,0)</f>
        <v>0</v>
      </c>
      <c r="Y91">
        <f>IF(A91&lt;&gt;"",1,0)</f>
        <v>0</v>
      </c>
      <c r="Z91">
        <f>IF(T91=1,ROW()-5,0)</f>
        <v>0</v>
      </c>
    </row>
    <row r="92">
      <c r="A92" s="21" t="str">
        <f>IF(T92=0,"",IF(S92&lt;&gt;"","Revisa: "&amp;S92,IF(OR(L92="Cobrado",L92="Anulado"),"",IF(AND(N92="",OR(L92="Recibido",L92="Confirmado",L92="Preparado",L92="En reparto",L92="Incidencia"),ISNUMBER(I92),INT(Ajustes!$C$5)&gt;INT(I92)),"Retrasado",IF(OR(L92="Entregado",L92="Facturado"),IF(AND(ISNUMBER(V92),ISNUMBER(N92),INT(Ajustes!$C$5)-INT(N92)&gt;V92),IF(L92="Entregado","Sin facturar","Cobro vencido"),""),IF(AND(ISNUMBER(V92),ISNUMBER(Q92),Q92&gt;V92),INDEX(Ajustes!$E$9:$E$17,MATCH(L92,Ajustes!$B$9:$B$17,0)),""))))))</f>
        <v/>
      </c>
      <c r="B92" s="22" t="n"/>
      <c r="C92" s="23" t="n"/>
      <c r="D92" s="24" t="n"/>
      <c r="E92" s="25" t="n"/>
      <c r="F92" s="25" t="n"/>
      <c r="G92" s="25" t="n"/>
      <c r="H92" s="26" t="n"/>
      <c r="I92" s="23" t="n"/>
      <c r="J92" s="25" t="n"/>
      <c r="K92" s="25" t="n"/>
      <c r="L92" s="25" t="n"/>
      <c r="M92" s="23" t="n"/>
      <c r="N92" s="23" t="n"/>
      <c r="O92" s="27" t="n"/>
      <c r="P92" s="25" t="n"/>
      <c r="Q92" s="28" t="str">
        <f>IF(OR(T92=0,L92="Cobrado",L92="Anulado",NOT(ISNUMBER(U92))),"",MAX(0,INT(Ajustes!$C$5)-INT(U92)))</f>
        <v/>
      </c>
      <c r="R92" s="28" t="str">
        <f>IF(OR(T92=0,L92="Anulado",NOT(ISNUMBER(N92)),NOT(ISNUMBER(I92))),"",IF(INT(N92)=INT(I92),"Sí",IF(INT(N92)&gt;INT(I92),"Tarde","Antes")))</f>
        <v/>
      </c>
      <c r="S92" t="str">
        <f>IF(T92=0,"",IF(L92="","falta el estado",IF(NOT(ISNUMBER(MATCH(L92,Ajustes!$B$9:$B$17,0))),"el estado no es de la lista",IF(E92="","falta el cliente",IF(OR(AND(C92&lt;&gt;"",NOT(ISNUMBER(C92))),AND(I92&lt;&gt;"",NOT(ISNUMBER(I92))),AND(M92&lt;&gt;"",NOT(ISNUMBER(M92))),AND(N92&lt;&gt;"",NOT(ISNUMBER(N92)))),"hay una fecha mal escrita",IF(AND(H92&lt;&gt;"",NOT(ISNUMBER(H92))),"el importe no es un número",IF(C92="","falta «Recibido el»",IF(AND(L92&lt;&gt;"Recibido",L92&lt;&gt;"Anulado",I92=""),"falta la entrega acordada",IF(AND(L92&lt;&gt;"Recibido",L92&lt;&gt;"Anulado",M92=""),"falta la fecha del estado",IF(AND(OR(L92="Entregado",L92="Facturado",L92="Cobrado"),N92=""),"falta «Entregado el»",IF(AND(N92&lt;&gt;"",OR(L92="Recibido",L92="Confirmado",L92="Preparado",L92="En reparto")),"tiene «Entregado el»: cambia el estado",IF(OR(INT(C92)&gt;INT(Ajustes!$C$5),AND(M92&lt;&gt;"",INT(M92)&gt;INT(Ajustes!$C$5)),AND(N92&lt;&gt;"",INT(N92)&gt;INT(Ajustes!$C$5))),"hay una fecha posterior a hoy",IF(AND(M92&lt;&gt;"",INT(M92)&lt;INT(C92)),"la fecha del estado es anterior a «Recibido el»",IF(AND(N92&lt;&gt;"",INT(N92)&lt;INT(C92)),"«Entregado el» es anterior a «Recibido el»",""))))))))))))))</f>
        <v/>
      </c>
      <c r="T92">
        <f>IF(COUNTA(B92:P92)&gt;0,1,0)</f>
        <v>0</v>
      </c>
      <c r="U92" t="str">
        <f>IF(T92=0,"",IF(AND(L92="Recibido",M92=""),IF(C92="","",C92),IF(M92="","",M92)))</f>
        <v/>
      </c>
      <c r="V92" t="str">
        <f>IF(OR(T92=0,NOT(ISNUMBER(MATCH(L92,Ajustes!$B$9:$B$17,0)))),"",IF(INDEX(Ajustes!$C$9:$C$17,MATCH(L92,Ajustes!$B$9:$B$17,0))="","",INDEX(Ajustes!$C$9:$C$17,MATCH(L92,Ajustes!$B$9:$B$17,0))))</f>
        <v/>
      </c>
      <c r="W92">
        <f>IF(AND(T92=1,N92="",OR(L92="Recibido",L92="Confirmado",L92="Preparado",L92="En reparto",L92="Incidencia")),1,0)</f>
        <v>0</v>
      </c>
      <c r="X92">
        <f>IF(S92&lt;&gt;"",1,0)</f>
        <v>0</v>
      </c>
      <c r="Y92">
        <f>IF(A92&lt;&gt;"",1,0)</f>
        <v>0</v>
      </c>
      <c r="Z92">
        <f>IF(T92=1,ROW()-5,0)</f>
        <v>0</v>
      </c>
    </row>
    <row r="93">
      <c r="A93" s="21" t="str">
        <f>IF(T93=0,"",IF(S93&lt;&gt;"","Revisa: "&amp;S93,IF(OR(L93="Cobrado",L93="Anulado"),"",IF(AND(N93="",OR(L93="Recibido",L93="Confirmado",L93="Preparado",L93="En reparto",L93="Incidencia"),ISNUMBER(I93),INT(Ajustes!$C$5)&gt;INT(I93)),"Retrasado",IF(OR(L93="Entregado",L93="Facturado"),IF(AND(ISNUMBER(V93),ISNUMBER(N93),INT(Ajustes!$C$5)-INT(N93)&gt;V93),IF(L93="Entregado","Sin facturar","Cobro vencido"),""),IF(AND(ISNUMBER(V93),ISNUMBER(Q93),Q93&gt;V93),INDEX(Ajustes!$E$9:$E$17,MATCH(L93,Ajustes!$B$9:$B$17,0)),""))))))</f>
        <v/>
      </c>
      <c r="B93" s="22" t="n"/>
      <c r="C93" s="23" t="n"/>
      <c r="D93" s="24" t="n"/>
      <c r="E93" s="25" t="n"/>
      <c r="F93" s="25" t="n"/>
      <c r="G93" s="25" t="n"/>
      <c r="H93" s="26" t="n"/>
      <c r="I93" s="23" t="n"/>
      <c r="J93" s="25" t="n"/>
      <c r="K93" s="25" t="n"/>
      <c r="L93" s="25" t="n"/>
      <c r="M93" s="23" t="n"/>
      <c r="N93" s="23" t="n"/>
      <c r="O93" s="27" t="n"/>
      <c r="P93" s="25" t="n"/>
      <c r="Q93" s="28" t="str">
        <f>IF(OR(T93=0,L93="Cobrado",L93="Anulado",NOT(ISNUMBER(U93))),"",MAX(0,INT(Ajustes!$C$5)-INT(U93)))</f>
        <v/>
      </c>
      <c r="R93" s="28" t="str">
        <f>IF(OR(T93=0,L93="Anulado",NOT(ISNUMBER(N93)),NOT(ISNUMBER(I93))),"",IF(INT(N93)=INT(I93),"Sí",IF(INT(N93)&gt;INT(I93),"Tarde","Antes")))</f>
        <v/>
      </c>
      <c r="S93" t="str">
        <f>IF(T93=0,"",IF(L93="","falta el estado",IF(NOT(ISNUMBER(MATCH(L93,Ajustes!$B$9:$B$17,0))),"el estado no es de la lista",IF(E93="","falta el cliente",IF(OR(AND(C93&lt;&gt;"",NOT(ISNUMBER(C93))),AND(I93&lt;&gt;"",NOT(ISNUMBER(I93))),AND(M93&lt;&gt;"",NOT(ISNUMBER(M93))),AND(N93&lt;&gt;"",NOT(ISNUMBER(N93)))),"hay una fecha mal escrita",IF(AND(H93&lt;&gt;"",NOT(ISNUMBER(H93))),"el importe no es un número",IF(C93="","falta «Recibido el»",IF(AND(L93&lt;&gt;"Recibido",L93&lt;&gt;"Anulado",I93=""),"falta la entrega acordada",IF(AND(L93&lt;&gt;"Recibido",L93&lt;&gt;"Anulado",M93=""),"falta la fecha del estado",IF(AND(OR(L93="Entregado",L93="Facturado",L93="Cobrado"),N93=""),"falta «Entregado el»",IF(AND(N93&lt;&gt;"",OR(L93="Recibido",L93="Confirmado",L93="Preparado",L93="En reparto")),"tiene «Entregado el»: cambia el estado",IF(OR(INT(C93)&gt;INT(Ajustes!$C$5),AND(M93&lt;&gt;"",INT(M93)&gt;INT(Ajustes!$C$5)),AND(N93&lt;&gt;"",INT(N93)&gt;INT(Ajustes!$C$5))),"hay una fecha posterior a hoy",IF(AND(M93&lt;&gt;"",INT(M93)&lt;INT(C93)),"la fecha del estado es anterior a «Recibido el»",IF(AND(N93&lt;&gt;"",INT(N93)&lt;INT(C93)),"«Entregado el» es anterior a «Recibido el»",""))))))))))))))</f>
        <v/>
      </c>
      <c r="T93">
        <f>IF(COUNTA(B93:P93)&gt;0,1,0)</f>
        <v>0</v>
      </c>
      <c r="U93" t="str">
        <f>IF(T93=0,"",IF(AND(L93="Recibido",M93=""),IF(C93="","",C93),IF(M93="","",M93)))</f>
        <v/>
      </c>
      <c r="V93" t="str">
        <f>IF(OR(T93=0,NOT(ISNUMBER(MATCH(L93,Ajustes!$B$9:$B$17,0)))),"",IF(INDEX(Ajustes!$C$9:$C$17,MATCH(L93,Ajustes!$B$9:$B$17,0))="","",INDEX(Ajustes!$C$9:$C$17,MATCH(L93,Ajustes!$B$9:$B$17,0))))</f>
        <v/>
      </c>
      <c r="W93">
        <f>IF(AND(T93=1,N93="",OR(L93="Recibido",L93="Confirmado",L93="Preparado",L93="En reparto",L93="Incidencia")),1,0)</f>
        <v>0</v>
      </c>
      <c r="X93">
        <f>IF(S93&lt;&gt;"",1,0)</f>
        <v>0</v>
      </c>
      <c r="Y93">
        <f>IF(A93&lt;&gt;"",1,0)</f>
        <v>0</v>
      </c>
      <c r="Z93">
        <f>IF(T93=1,ROW()-5,0)</f>
        <v>0</v>
      </c>
    </row>
    <row r="94">
      <c r="A94" s="21" t="str">
        <f>IF(T94=0,"",IF(S94&lt;&gt;"","Revisa: "&amp;S94,IF(OR(L94="Cobrado",L94="Anulado"),"",IF(AND(N94="",OR(L94="Recibido",L94="Confirmado",L94="Preparado",L94="En reparto",L94="Incidencia"),ISNUMBER(I94),INT(Ajustes!$C$5)&gt;INT(I94)),"Retrasado",IF(OR(L94="Entregado",L94="Facturado"),IF(AND(ISNUMBER(V94),ISNUMBER(N94),INT(Ajustes!$C$5)-INT(N94)&gt;V94),IF(L94="Entregado","Sin facturar","Cobro vencido"),""),IF(AND(ISNUMBER(V94),ISNUMBER(Q94),Q94&gt;V94),INDEX(Ajustes!$E$9:$E$17,MATCH(L94,Ajustes!$B$9:$B$17,0)),""))))))</f>
        <v/>
      </c>
      <c r="B94" s="22" t="n"/>
      <c r="C94" s="23" t="n"/>
      <c r="D94" s="24" t="n"/>
      <c r="E94" s="25" t="n"/>
      <c r="F94" s="25" t="n"/>
      <c r="G94" s="25" t="n"/>
      <c r="H94" s="26" t="n"/>
      <c r="I94" s="23" t="n"/>
      <c r="J94" s="25" t="n"/>
      <c r="K94" s="25" t="n"/>
      <c r="L94" s="25" t="n"/>
      <c r="M94" s="23" t="n"/>
      <c r="N94" s="23" t="n"/>
      <c r="O94" s="27" t="n"/>
      <c r="P94" s="25" t="n"/>
      <c r="Q94" s="28" t="str">
        <f>IF(OR(T94=0,L94="Cobrado",L94="Anulado",NOT(ISNUMBER(U94))),"",MAX(0,INT(Ajustes!$C$5)-INT(U94)))</f>
        <v/>
      </c>
      <c r="R94" s="28" t="str">
        <f>IF(OR(T94=0,L94="Anulado",NOT(ISNUMBER(N94)),NOT(ISNUMBER(I94))),"",IF(INT(N94)=INT(I94),"Sí",IF(INT(N94)&gt;INT(I94),"Tarde","Antes")))</f>
        <v/>
      </c>
      <c r="S94" t="str">
        <f>IF(T94=0,"",IF(L94="","falta el estado",IF(NOT(ISNUMBER(MATCH(L94,Ajustes!$B$9:$B$17,0))),"el estado no es de la lista",IF(E94="","falta el cliente",IF(OR(AND(C94&lt;&gt;"",NOT(ISNUMBER(C94))),AND(I94&lt;&gt;"",NOT(ISNUMBER(I94))),AND(M94&lt;&gt;"",NOT(ISNUMBER(M94))),AND(N94&lt;&gt;"",NOT(ISNUMBER(N94)))),"hay una fecha mal escrita",IF(AND(H94&lt;&gt;"",NOT(ISNUMBER(H94))),"el importe no es un número",IF(C94="","falta «Recibido el»",IF(AND(L94&lt;&gt;"Recibido",L94&lt;&gt;"Anulado",I94=""),"falta la entrega acordada",IF(AND(L94&lt;&gt;"Recibido",L94&lt;&gt;"Anulado",M94=""),"falta la fecha del estado",IF(AND(OR(L94="Entregado",L94="Facturado",L94="Cobrado"),N94=""),"falta «Entregado el»",IF(AND(N94&lt;&gt;"",OR(L94="Recibido",L94="Confirmado",L94="Preparado",L94="En reparto")),"tiene «Entregado el»: cambia el estado",IF(OR(INT(C94)&gt;INT(Ajustes!$C$5),AND(M94&lt;&gt;"",INT(M94)&gt;INT(Ajustes!$C$5)),AND(N94&lt;&gt;"",INT(N94)&gt;INT(Ajustes!$C$5))),"hay una fecha posterior a hoy",IF(AND(M94&lt;&gt;"",INT(M94)&lt;INT(C94)),"la fecha del estado es anterior a «Recibido el»",IF(AND(N94&lt;&gt;"",INT(N94)&lt;INT(C94)),"«Entregado el» es anterior a «Recibido el»",""))))))))))))))</f>
        <v/>
      </c>
      <c r="T94">
        <f>IF(COUNTA(B94:P94)&gt;0,1,0)</f>
        <v>0</v>
      </c>
      <c r="U94" t="str">
        <f>IF(T94=0,"",IF(AND(L94="Recibido",M94=""),IF(C94="","",C94),IF(M94="","",M94)))</f>
        <v/>
      </c>
      <c r="V94" t="str">
        <f>IF(OR(T94=0,NOT(ISNUMBER(MATCH(L94,Ajustes!$B$9:$B$17,0)))),"",IF(INDEX(Ajustes!$C$9:$C$17,MATCH(L94,Ajustes!$B$9:$B$17,0))="","",INDEX(Ajustes!$C$9:$C$17,MATCH(L94,Ajustes!$B$9:$B$17,0))))</f>
        <v/>
      </c>
      <c r="W94">
        <f>IF(AND(T94=1,N94="",OR(L94="Recibido",L94="Confirmado",L94="Preparado",L94="En reparto",L94="Incidencia")),1,0)</f>
        <v>0</v>
      </c>
      <c r="X94">
        <f>IF(S94&lt;&gt;"",1,0)</f>
        <v>0</v>
      </c>
      <c r="Y94">
        <f>IF(A94&lt;&gt;"",1,0)</f>
        <v>0</v>
      </c>
      <c r="Z94">
        <f>IF(T94=1,ROW()-5,0)</f>
        <v>0</v>
      </c>
    </row>
    <row r="95">
      <c r="A95" s="21" t="str">
        <f>IF(T95=0,"",IF(S95&lt;&gt;"","Revisa: "&amp;S95,IF(OR(L95="Cobrado",L95="Anulado"),"",IF(AND(N95="",OR(L95="Recibido",L95="Confirmado",L95="Preparado",L95="En reparto",L95="Incidencia"),ISNUMBER(I95),INT(Ajustes!$C$5)&gt;INT(I95)),"Retrasado",IF(OR(L95="Entregado",L95="Facturado"),IF(AND(ISNUMBER(V95),ISNUMBER(N95),INT(Ajustes!$C$5)-INT(N95)&gt;V95),IF(L95="Entregado","Sin facturar","Cobro vencido"),""),IF(AND(ISNUMBER(V95),ISNUMBER(Q95),Q95&gt;V95),INDEX(Ajustes!$E$9:$E$17,MATCH(L95,Ajustes!$B$9:$B$17,0)),""))))))</f>
        <v/>
      </c>
      <c r="B95" s="22" t="n"/>
      <c r="C95" s="23" t="n"/>
      <c r="D95" s="24" t="n"/>
      <c r="E95" s="25" t="n"/>
      <c r="F95" s="25" t="n"/>
      <c r="G95" s="25" t="n"/>
      <c r="H95" s="26" t="n"/>
      <c r="I95" s="23" t="n"/>
      <c r="J95" s="25" t="n"/>
      <c r="K95" s="25" t="n"/>
      <c r="L95" s="25" t="n"/>
      <c r="M95" s="23" t="n"/>
      <c r="N95" s="23" t="n"/>
      <c r="O95" s="27" t="n"/>
      <c r="P95" s="25" t="n"/>
      <c r="Q95" s="28" t="str">
        <f>IF(OR(T95=0,L95="Cobrado",L95="Anulado",NOT(ISNUMBER(U95))),"",MAX(0,INT(Ajustes!$C$5)-INT(U95)))</f>
        <v/>
      </c>
      <c r="R95" s="28" t="str">
        <f>IF(OR(T95=0,L95="Anulado",NOT(ISNUMBER(N95)),NOT(ISNUMBER(I95))),"",IF(INT(N95)=INT(I95),"Sí",IF(INT(N95)&gt;INT(I95),"Tarde","Antes")))</f>
        <v/>
      </c>
      <c r="S95" t="str">
        <f>IF(T95=0,"",IF(L95="","falta el estado",IF(NOT(ISNUMBER(MATCH(L95,Ajustes!$B$9:$B$17,0))),"el estado no es de la lista",IF(E95="","falta el cliente",IF(OR(AND(C95&lt;&gt;"",NOT(ISNUMBER(C95))),AND(I95&lt;&gt;"",NOT(ISNUMBER(I95))),AND(M95&lt;&gt;"",NOT(ISNUMBER(M95))),AND(N95&lt;&gt;"",NOT(ISNUMBER(N95)))),"hay una fecha mal escrita",IF(AND(H95&lt;&gt;"",NOT(ISNUMBER(H95))),"el importe no es un número",IF(C95="","falta «Recibido el»",IF(AND(L95&lt;&gt;"Recibido",L95&lt;&gt;"Anulado",I95=""),"falta la entrega acordada",IF(AND(L95&lt;&gt;"Recibido",L95&lt;&gt;"Anulado",M95=""),"falta la fecha del estado",IF(AND(OR(L95="Entregado",L95="Facturado",L95="Cobrado"),N95=""),"falta «Entregado el»",IF(AND(N95&lt;&gt;"",OR(L95="Recibido",L95="Confirmado",L95="Preparado",L95="En reparto")),"tiene «Entregado el»: cambia el estado",IF(OR(INT(C95)&gt;INT(Ajustes!$C$5),AND(M95&lt;&gt;"",INT(M95)&gt;INT(Ajustes!$C$5)),AND(N95&lt;&gt;"",INT(N95)&gt;INT(Ajustes!$C$5))),"hay una fecha posterior a hoy",IF(AND(M95&lt;&gt;"",INT(M95)&lt;INT(C95)),"la fecha del estado es anterior a «Recibido el»",IF(AND(N95&lt;&gt;"",INT(N95)&lt;INT(C95)),"«Entregado el» es anterior a «Recibido el»",""))))))))))))))</f>
        <v/>
      </c>
      <c r="T95">
        <f>IF(COUNTA(B95:P95)&gt;0,1,0)</f>
        <v>0</v>
      </c>
      <c r="U95" t="str">
        <f>IF(T95=0,"",IF(AND(L95="Recibido",M95=""),IF(C95="","",C95),IF(M95="","",M95)))</f>
        <v/>
      </c>
      <c r="V95" t="str">
        <f>IF(OR(T95=0,NOT(ISNUMBER(MATCH(L95,Ajustes!$B$9:$B$17,0)))),"",IF(INDEX(Ajustes!$C$9:$C$17,MATCH(L95,Ajustes!$B$9:$B$17,0))="","",INDEX(Ajustes!$C$9:$C$17,MATCH(L95,Ajustes!$B$9:$B$17,0))))</f>
        <v/>
      </c>
      <c r="W95">
        <f>IF(AND(T95=1,N95="",OR(L95="Recibido",L95="Confirmado",L95="Preparado",L95="En reparto",L95="Incidencia")),1,0)</f>
        <v>0</v>
      </c>
      <c r="X95">
        <f>IF(S95&lt;&gt;"",1,0)</f>
        <v>0</v>
      </c>
      <c r="Y95">
        <f>IF(A95&lt;&gt;"",1,0)</f>
        <v>0</v>
      </c>
      <c r="Z95">
        <f>IF(T95=1,ROW()-5,0)</f>
        <v>0</v>
      </c>
    </row>
    <row r="96">
      <c r="A96" s="21" t="str">
        <f>IF(T96=0,"",IF(S96&lt;&gt;"","Revisa: "&amp;S96,IF(OR(L96="Cobrado",L96="Anulado"),"",IF(AND(N96="",OR(L96="Recibido",L96="Confirmado",L96="Preparado",L96="En reparto",L96="Incidencia"),ISNUMBER(I96),INT(Ajustes!$C$5)&gt;INT(I96)),"Retrasado",IF(OR(L96="Entregado",L96="Facturado"),IF(AND(ISNUMBER(V96),ISNUMBER(N96),INT(Ajustes!$C$5)-INT(N96)&gt;V96),IF(L96="Entregado","Sin facturar","Cobro vencido"),""),IF(AND(ISNUMBER(V96),ISNUMBER(Q96),Q96&gt;V96),INDEX(Ajustes!$E$9:$E$17,MATCH(L96,Ajustes!$B$9:$B$17,0)),""))))))</f>
        <v/>
      </c>
      <c r="B96" s="22" t="n"/>
      <c r="C96" s="23" t="n"/>
      <c r="D96" s="24" t="n"/>
      <c r="E96" s="25" t="n"/>
      <c r="F96" s="25" t="n"/>
      <c r="G96" s="25" t="n"/>
      <c r="H96" s="26" t="n"/>
      <c r="I96" s="23" t="n"/>
      <c r="J96" s="25" t="n"/>
      <c r="K96" s="25" t="n"/>
      <c r="L96" s="25" t="n"/>
      <c r="M96" s="23" t="n"/>
      <c r="N96" s="23" t="n"/>
      <c r="O96" s="27" t="n"/>
      <c r="P96" s="25" t="n"/>
      <c r="Q96" s="28" t="str">
        <f>IF(OR(T96=0,L96="Cobrado",L96="Anulado",NOT(ISNUMBER(U96))),"",MAX(0,INT(Ajustes!$C$5)-INT(U96)))</f>
        <v/>
      </c>
      <c r="R96" s="28" t="str">
        <f>IF(OR(T96=0,L96="Anulado",NOT(ISNUMBER(N96)),NOT(ISNUMBER(I96))),"",IF(INT(N96)=INT(I96),"Sí",IF(INT(N96)&gt;INT(I96),"Tarde","Antes")))</f>
        <v/>
      </c>
      <c r="S96" t="str">
        <f>IF(T96=0,"",IF(L96="","falta el estado",IF(NOT(ISNUMBER(MATCH(L96,Ajustes!$B$9:$B$17,0))),"el estado no es de la lista",IF(E96="","falta el cliente",IF(OR(AND(C96&lt;&gt;"",NOT(ISNUMBER(C96))),AND(I96&lt;&gt;"",NOT(ISNUMBER(I96))),AND(M96&lt;&gt;"",NOT(ISNUMBER(M96))),AND(N96&lt;&gt;"",NOT(ISNUMBER(N96)))),"hay una fecha mal escrita",IF(AND(H96&lt;&gt;"",NOT(ISNUMBER(H96))),"el importe no es un número",IF(C96="","falta «Recibido el»",IF(AND(L96&lt;&gt;"Recibido",L96&lt;&gt;"Anulado",I96=""),"falta la entrega acordada",IF(AND(L96&lt;&gt;"Recibido",L96&lt;&gt;"Anulado",M96=""),"falta la fecha del estado",IF(AND(OR(L96="Entregado",L96="Facturado",L96="Cobrado"),N96=""),"falta «Entregado el»",IF(AND(N96&lt;&gt;"",OR(L96="Recibido",L96="Confirmado",L96="Preparado",L96="En reparto")),"tiene «Entregado el»: cambia el estado",IF(OR(INT(C96)&gt;INT(Ajustes!$C$5),AND(M96&lt;&gt;"",INT(M96)&gt;INT(Ajustes!$C$5)),AND(N96&lt;&gt;"",INT(N96)&gt;INT(Ajustes!$C$5))),"hay una fecha posterior a hoy",IF(AND(M96&lt;&gt;"",INT(M96)&lt;INT(C96)),"la fecha del estado es anterior a «Recibido el»",IF(AND(N96&lt;&gt;"",INT(N96)&lt;INT(C96)),"«Entregado el» es anterior a «Recibido el»",""))))))))))))))</f>
        <v/>
      </c>
      <c r="T96">
        <f>IF(COUNTA(B96:P96)&gt;0,1,0)</f>
        <v>0</v>
      </c>
      <c r="U96" t="str">
        <f>IF(T96=0,"",IF(AND(L96="Recibido",M96=""),IF(C96="","",C96),IF(M96="","",M96)))</f>
        <v/>
      </c>
      <c r="V96" t="str">
        <f>IF(OR(T96=0,NOT(ISNUMBER(MATCH(L96,Ajustes!$B$9:$B$17,0)))),"",IF(INDEX(Ajustes!$C$9:$C$17,MATCH(L96,Ajustes!$B$9:$B$17,0))="","",INDEX(Ajustes!$C$9:$C$17,MATCH(L96,Ajustes!$B$9:$B$17,0))))</f>
        <v/>
      </c>
      <c r="W96">
        <f>IF(AND(T96=1,N96="",OR(L96="Recibido",L96="Confirmado",L96="Preparado",L96="En reparto",L96="Incidencia")),1,0)</f>
        <v>0</v>
      </c>
      <c r="X96">
        <f>IF(S96&lt;&gt;"",1,0)</f>
        <v>0</v>
      </c>
      <c r="Y96">
        <f>IF(A96&lt;&gt;"",1,0)</f>
        <v>0</v>
      </c>
      <c r="Z96">
        <f>IF(T96=1,ROW()-5,0)</f>
        <v>0</v>
      </c>
    </row>
    <row r="97">
      <c r="A97" s="21" t="str">
        <f>IF(T97=0,"",IF(S97&lt;&gt;"","Revisa: "&amp;S97,IF(OR(L97="Cobrado",L97="Anulado"),"",IF(AND(N97="",OR(L97="Recibido",L97="Confirmado",L97="Preparado",L97="En reparto",L97="Incidencia"),ISNUMBER(I97),INT(Ajustes!$C$5)&gt;INT(I97)),"Retrasado",IF(OR(L97="Entregado",L97="Facturado"),IF(AND(ISNUMBER(V97),ISNUMBER(N97),INT(Ajustes!$C$5)-INT(N97)&gt;V97),IF(L97="Entregado","Sin facturar","Cobro vencido"),""),IF(AND(ISNUMBER(V97),ISNUMBER(Q97),Q97&gt;V97),INDEX(Ajustes!$E$9:$E$17,MATCH(L97,Ajustes!$B$9:$B$17,0)),""))))))</f>
        <v/>
      </c>
      <c r="B97" s="22" t="n"/>
      <c r="C97" s="23" t="n"/>
      <c r="D97" s="24" t="n"/>
      <c r="E97" s="25" t="n"/>
      <c r="F97" s="25" t="n"/>
      <c r="G97" s="25" t="n"/>
      <c r="H97" s="26" t="n"/>
      <c r="I97" s="23" t="n"/>
      <c r="J97" s="25" t="n"/>
      <c r="K97" s="25" t="n"/>
      <c r="L97" s="25" t="n"/>
      <c r="M97" s="23" t="n"/>
      <c r="N97" s="23" t="n"/>
      <c r="O97" s="27" t="n"/>
      <c r="P97" s="25" t="n"/>
      <c r="Q97" s="28" t="str">
        <f>IF(OR(T97=0,L97="Cobrado",L97="Anulado",NOT(ISNUMBER(U97))),"",MAX(0,INT(Ajustes!$C$5)-INT(U97)))</f>
        <v/>
      </c>
      <c r="R97" s="28" t="str">
        <f>IF(OR(T97=0,L97="Anulado",NOT(ISNUMBER(N97)),NOT(ISNUMBER(I97))),"",IF(INT(N97)=INT(I97),"Sí",IF(INT(N97)&gt;INT(I97),"Tarde","Antes")))</f>
        <v/>
      </c>
      <c r="S97" t="str">
        <f>IF(T97=0,"",IF(L97="","falta el estado",IF(NOT(ISNUMBER(MATCH(L97,Ajustes!$B$9:$B$17,0))),"el estado no es de la lista",IF(E97="","falta el cliente",IF(OR(AND(C97&lt;&gt;"",NOT(ISNUMBER(C97))),AND(I97&lt;&gt;"",NOT(ISNUMBER(I97))),AND(M97&lt;&gt;"",NOT(ISNUMBER(M97))),AND(N97&lt;&gt;"",NOT(ISNUMBER(N97)))),"hay una fecha mal escrita",IF(AND(H97&lt;&gt;"",NOT(ISNUMBER(H97))),"el importe no es un número",IF(C97="","falta «Recibido el»",IF(AND(L97&lt;&gt;"Recibido",L97&lt;&gt;"Anulado",I97=""),"falta la entrega acordada",IF(AND(L97&lt;&gt;"Recibido",L97&lt;&gt;"Anulado",M97=""),"falta la fecha del estado",IF(AND(OR(L97="Entregado",L97="Facturado",L97="Cobrado"),N97=""),"falta «Entregado el»",IF(AND(N97&lt;&gt;"",OR(L97="Recibido",L97="Confirmado",L97="Preparado",L97="En reparto")),"tiene «Entregado el»: cambia el estado",IF(OR(INT(C97)&gt;INT(Ajustes!$C$5),AND(M97&lt;&gt;"",INT(M97)&gt;INT(Ajustes!$C$5)),AND(N97&lt;&gt;"",INT(N97)&gt;INT(Ajustes!$C$5))),"hay una fecha posterior a hoy",IF(AND(M97&lt;&gt;"",INT(M97)&lt;INT(C97)),"la fecha del estado es anterior a «Recibido el»",IF(AND(N97&lt;&gt;"",INT(N97)&lt;INT(C97)),"«Entregado el» es anterior a «Recibido el»",""))))))))))))))</f>
        <v/>
      </c>
      <c r="T97">
        <f>IF(COUNTA(B97:P97)&gt;0,1,0)</f>
        <v>0</v>
      </c>
      <c r="U97" t="str">
        <f>IF(T97=0,"",IF(AND(L97="Recibido",M97=""),IF(C97="","",C97),IF(M97="","",M97)))</f>
        <v/>
      </c>
      <c r="V97" t="str">
        <f>IF(OR(T97=0,NOT(ISNUMBER(MATCH(L97,Ajustes!$B$9:$B$17,0)))),"",IF(INDEX(Ajustes!$C$9:$C$17,MATCH(L97,Ajustes!$B$9:$B$17,0))="","",INDEX(Ajustes!$C$9:$C$17,MATCH(L97,Ajustes!$B$9:$B$17,0))))</f>
        <v/>
      </c>
      <c r="W97">
        <f>IF(AND(T97=1,N97="",OR(L97="Recibido",L97="Confirmado",L97="Preparado",L97="En reparto",L97="Incidencia")),1,0)</f>
        <v>0</v>
      </c>
      <c r="X97">
        <f>IF(S97&lt;&gt;"",1,0)</f>
        <v>0</v>
      </c>
      <c r="Y97">
        <f>IF(A97&lt;&gt;"",1,0)</f>
        <v>0</v>
      </c>
      <c r="Z97">
        <f>IF(T97=1,ROW()-5,0)</f>
        <v>0</v>
      </c>
    </row>
    <row r="98">
      <c r="A98" s="21" t="str">
        <f>IF(T98=0,"",IF(S98&lt;&gt;"","Revisa: "&amp;S98,IF(OR(L98="Cobrado",L98="Anulado"),"",IF(AND(N98="",OR(L98="Recibido",L98="Confirmado",L98="Preparado",L98="En reparto",L98="Incidencia"),ISNUMBER(I98),INT(Ajustes!$C$5)&gt;INT(I98)),"Retrasado",IF(OR(L98="Entregado",L98="Facturado"),IF(AND(ISNUMBER(V98),ISNUMBER(N98),INT(Ajustes!$C$5)-INT(N98)&gt;V98),IF(L98="Entregado","Sin facturar","Cobro vencido"),""),IF(AND(ISNUMBER(V98),ISNUMBER(Q98),Q98&gt;V98),INDEX(Ajustes!$E$9:$E$17,MATCH(L98,Ajustes!$B$9:$B$17,0)),""))))))</f>
        <v/>
      </c>
      <c r="B98" s="22" t="n"/>
      <c r="C98" s="23" t="n"/>
      <c r="D98" s="24" t="n"/>
      <c r="E98" s="25" t="n"/>
      <c r="F98" s="25" t="n"/>
      <c r="G98" s="25" t="n"/>
      <c r="H98" s="26" t="n"/>
      <c r="I98" s="23" t="n"/>
      <c r="J98" s="25" t="n"/>
      <c r="K98" s="25" t="n"/>
      <c r="L98" s="25" t="n"/>
      <c r="M98" s="23" t="n"/>
      <c r="N98" s="23" t="n"/>
      <c r="O98" s="27" t="n"/>
      <c r="P98" s="25" t="n"/>
      <c r="Q98" s="28" t="str">
        <f>IF(OR(T98=0,L98="Cobrado",L98="Anulado",NOT(ISNUMBER(U98))),"",MAX(0,INT(Ajustes!$C$5)-INT(U98)))</f>
        <v/>
      </c>
      <c r="R98" s="28" t="str">
        <f>IF(OR(T98=0,L98="Anulado",NOT(ISNUMBER(N98)),NOT(ISNUMBER(I98))),"",IF(INT(N98)=INT(I98),"Sí",IF(INT(N98)&gt;INT(I98),"Tarde","Antes")))</f>
        <v/>
      </c>
      <c r="S98" t="str">
        <f>IF(T98=0,"",IF(L98="","falta el estado",IF(NOT(ISNUMBER(MATCH(L98,Ajustes!$B$9:$B$17,0))),"el estado no es de la lista",IF(E98="","falta el cliente",IF(OR(AND(C98&lt;&gt;"",NOT(ISNUMBER(C98))),AND(I98&lt;&gt;"",NOT(ISNUMBER(I98))),AND(M98&lt;&gt;"",NOT(ISNUMBER(M98))),AND(N98&lt;&gt;"",NOT(ISNUMBER(N98)))),"hay una fecha mal escrita",IF(AND(H98&lt;&gt;"",NOT(ISNUMBER(H98))),"el importe no es un número",IF(C98="","falta «Recibido el»",IF(AND(L98&lt;&gt;"Recibido",L98&lt;&gt;"Anulado",I98=""),"falta la entrega acordada",IF(AND(L98&lt;&gt;"Recibido",L98&lt;&gt;"Anulado",M98=""),"falta la fecha del estado",IF(AND(OR(L98="Entregado",L98="Facturado",L98="Cobrado"),N98=""),"falta «Entregado el»",IF(AND(N98&lt;&gt;"",OR(L98="Recibido",L98="Confirmado",L98="Preparado",L98="En reparto")),"tiene «Entregado el»: cambia el estado",IF(OR(INT(C98)&gt;INT(Ajustes!$C$5),AND(M98&lt;&gt;"",INT(M98)&gt;INT(Ajustes!$C$5)),AND(N98&lt;&gt;"",INT(N98)&gt;INT(Ajustes!$C$5))),"hay una fecha posterior a hoy",IF(AND(M98&lt;&gt;"",INT(M98)&lt;INT(C98)),"la fecha del estado es anterior a «Recibido el»",IF(AND(N98&lt;&gt;"",INT(N98)&lt;INT(C98)),"«Entregado el» es anterior a «Recibido el»",""))))))))))))))</f>
        <v/>
      </c>
      <c r="T98">
        <f>IF(COUNTA(B98:P98)&gt;0,1,0)</f>
        <v>0</v>
      </c>
      <c r="U98" t="str">
        <f>IF(T98=0,"",IF(AND(L98="Recibido",M98=""),IF(C98="","",C98),IF(M98="","",M98)))</f>
        <v/>
      </c>
      <c r="V98" t="str">
        <f>IF(OR(T98=0,NOT(ISNUMBER(MATCH(L98,Ajustes!$B$9:$B$17,0)))),"",IF(INDEX(Ajustes!$C$9:$C$17,MATCH(L98,Ajustes!$B$9:$B$17,0))="","",INDEX(Ajustes!$C$9:$C$17,MATCH(L98,Ajustes!$B$9:$B$17,0))))</f>
        <v/>
      </c>
      <c r="W98">
        <f>IF(AND(T98=1,N98="",OR(L98="Recibido",L98="Confirmado",L98="Preparado",L98="En reparto",L98="Incidencia")),1,0)</f>
        <v>0</v>
      </c>
      <c r="X98">
        <f>IF(S98&lt;&gt;"",1,0)</f>
        <v>0</v>
      </c>
      <c r="Y98">
        <f>IF(A98&lt;&gt;"",1,0)</f>
        <v>0</v>
      </c>
      <c r="Z98">
        <f>IF(T98=1,ROW()-5,0)</f>
        <v>0</v>
      </c>
    </row>
    <row r="99">
      <c r="A99" s="21" t="str">
        <f>IF(T99=0,"",IF(S99&lt;&gt;"","Revisa: "&amp;S99,IF(OR(L99="Cobrado",L99="Anulado"),"",IF(AND(N99="",OR(L99="Recibido",L99="Confirmado",L99="Preparado",L99="En reparto",L99="Incidencia"),ISNUMBER(I99),INT(Ajustes!$C$5)&gt;INT(I99)),"Retrasado",IF(OR(L99="Entregado",L99="Facturado"),IF(AND(ISNUMBER(V99),ISNUMBER(N99),INT(Ajustes!$C$5)-INT(N99)&gt;V99),IF(L99="Entregado","Sin facturar","Cobro vencido"),""),IF(AND(ISNUMBER(V99),ISNUMBER(Q99),Q99&gt;V99),INDEX(Ajustes!$E$9:$E$17,MATCH(L99,Ajustes!$B$9:$B$17,0)),""))))))</f>
        <v/>
      </c>
      <c r="B99" s="22" t="n"/>
      <c r="C99" s="23" t="n"/>
      <c r="D99" s="24" t="n"/>
      <c r="E99" s="25" t="n"/>
      <c r="F99" s="25" t="n"/>
      <c r="G99" s="25" t="n"/>
      <c r="H99" s="26" t="n"/>
      <c r="I99" s="23" t="n"/>
      <c r="J99" s="25" t="n"/>
      <c r="K99" s="25" t="n"/>
      <c r="L99" s="25" t="n"/>
      <c r="M99" s="23" t="n"/>
      <c r="N99" s="23" t="n"/>
      <c r="O99" s="27" t="n"/>
      <c r="P99" s="25" t="n"/>
      <c r="Q99" s="28" t="str">
        <f>IF(OR(T99=0,L99="Cobrado",L99="Anulado",NOT(ISNUMBER(U99))),"",MAX(0,INT(Ajustes!$C$5)-INT(U99)))</f>
        <v/>
      </c>
      <c r="R99" s="28" t="str">
        <f>IF(OR(T99=0,L99="Anulado",NOT(ISNUMBER(N99)),NOT(ISNUMBER(I99))),"",IF(INT(N99)=INT(I99),"Sí",IF(INT(N99)&gt;INT(I99),"Tarde","Antes")))</f>
        <v/>
      </c>
      <c r="S99" t="str">
        <f>IF(T99=0,"",IF(L99="","falta el estado",IF(NOT(ISNUMBER(MATCH(L99,Ajustes!$B$9:$B$17,0))),"el estado no es de la lista",IF(E99="","falta el cliente",IF(OR(AND(C99&lt;&gt;"",NOT(ISNUMBER(C99))),AND(I99&lt;&gt;"",NOT(ISNUMBER(I99))),AND(M99&lt;&gt;"",NOT(ISNUMBER(M99))),AND(N99&lt;&gt;"",NOT(ISNUMBER(N99)))),"hay una fecha mal escrita",IF(AND(H99&lt;&gt;"",NOT(ISNUMBER(H99))),"el importe no es un número",IF(C99="","falta «Recibido el»",IF(AND(L99&lt;&gt;"Recibido",L99&lt;&gt;"Anulado",I99=""),"falta la entrega acordada",IF(AND(L99&lt;&gt;"Recibido",L99&lt;&gt;"Anulado",M99=""),"falta la fecha del estado",IF(AND(OR(L99="Entregado",L99="Facturado",L99="Cobrado"),N99=""),"falta «Entregado el»",IF(AND(N99&lt;&gt;"",OR(L99="Recibido",L99="Confirmado",L99="Preparado",L99="En reparto")),"tiene «Entregado el»: cambia el estado",IF(OR(INT(C99)&gt;INT(Ajustes!$C$5),AND(M99&lt;&gt;"",INT(M99)&gt;INT(Ajustes!$C$5)),AND(N99&lt;&gt;"",INT(N99)&gt;INT(Ajustes!$C$5))),"hay una fecha posterior a hoy",IF(AND(M99&lt;&gt;"",INT(M99)&lt;INT(C99)),"la fecha del estado es anterior a «Recibido el»",IF(AND(N99&lt;&gt;"",INT(N99)&lt;INT(C99)),"«Entregado el» es anterior a «Recibido el»",""))))))))))))))</f>
        <v/>
      </c>
      <c r="T99">
        <f>IF(COUNTA(B99:P99)&gt;0,1,0)</f>
        <v>0</v>
      </c>
      <c r="U99" t="str">
        <f>IF(T99=0,"",IF(AND(L99="Recibido",M99=""),IF(C99="","",C99),IF(M99="","",M99)))</f>
        <v/>
      </c>
      <c r="V99" t="str">
        <f>IF(OR(T99=0,NOT(ISNUMBER(MATCH(L99,Ajustes!$B$9:$B$17,0)))),"",IF(INDEX(Ajustes!$C$9:$C$17,MATCH(L99,Ajustes!$B$9:$B$17,0))="","",INDEX(Ajustes!$C$9:$C$17,MATCH(L99,Ajustes!$B$9:$B$17,0))))</f>
        <v/>
      </c>
      <c r="W99">
        <f>IF(AND(T99=1,N99="",OR(L99="Recibido",L99="Confirmado",L99="Preparado",L99="En reparto",L99="Incidencia")),1,0)</f>
        <v>0</v>
      </c>
      <c r="X99">
        <f>IF(S99&lt;&gt;"",1,0)</f>
        <v>0</v>
      </c>
      <c r="Y99">
        <f>IF(A99&lt;&gt;"",1,0)</f>
        <v>0</v>
      </c>
      <c r="Z99">
        <f>IF(T99=1,ROW()-5,0)</f>
        <v>0</v>
      </c>
    </row>
    <row r="100">
      <c r="A100" s="21" t="str">
        <f>IF(T100=0,"",IF(S100&lt;&gt;"","Revisa: "&amp;S100,IF(OR(L100="Cobrado",L100="Anulado"),"",IF(AND(N100="",OR(L100="Recibido",L100="Confirmado",L100="Preparado",L100="En reparto",L100="Incidencia"),ISNUMBER(I100),INT(Ajustes!$C$5)&gt;INT(I100)),"Retrasado",IF(OR(L100="Entregado",L100="Facturado"),IF(AND(ISNUMBER(V100),ISNUMBER(N100),INT(Ajustes!$C$5)-INT(N100)&gt;V100),IF(L100="Entregado","Sin facturar","Cobro vencido"),""),IF(AND(ISNUMBER(V100),ISNUMBER(Q100),Q100&gt;V100),INDEX(Ajustes!$E$9:$E$17,MATCH(L100,Ajustes!$B$9:$B$17,0)),""))))))</f>
        <v/>
      </c>
      <c r="B100" s="22" t="n"/>
      <c r="C100" s="23" t="n"/>
      <c r="D100" s="24" t="n"/>
      <c r="E100" s="25" t="n"/>
      <c r="F100" s="25" t="n"/>
      <c r="G100" s="25" t="n"/>
      <c r="H100" s="26" t="n"/>
      <c r="I100" s="23" t="n"/>
      <c r="J100" s="25" t="n"/>
      <c r="K100" s="25" t="n"/>
      <c r="L100" s="25" t="n"/>
      <c r="M100" s="23" t="n"/>
      <c r="N100" s="23" t="n"/>
      <c r="O100" s="27" t="n"/>
      <c r="P100" s="25" t="n"/>
      <c r="Q100" s="28" t="str">
        <f>IF(OR(T100=0,L100="Cobrado",L100="Anulado",NOT(ISNUMBER(U100))),"",MAX(0,INT(Ajustes!$C$5)-INT(U100)))</f>
        <v/>
      </c>
      <c r="R100" s="28" t="str">
        <f>IF(OR(T100=0,L100="Anulado",NOT(ISNUMBER(N100)),NOT(ISNUMBER(I100))),"",IF(INT(N100)=INT(I100),"Sí",IF(INT(N100)&gt;INT(I100),"Tarde","Antes")))</f>
        <v/>
      </c>
      <c r="S100" t="str">
        <f>IF(T100=0,"",IF(L100="","falta el estado",IF(NOT(ISNUMBER(MATCH(L100,Ajustes!$B$9:$B$17,0))),"el estado no es de la lista",IF(E100="","falta el cliente",IF(OR(AND(C100&lt;&gt;"",NOT(ISNUMBER(C100))),AND(I100&lt;&gt;"",NOT(ISNUMBER(I100))),AND(M100&lt;&gt;"",NOT(ISNUMBER(M100))),AND(N100&lt;&gt;"",NOT(ISNUMBER(N100)))),"hay una fecha mal escrita",IF(AND(H100&lt;&gt;"",NOT(ISNUMBER(H100))),"el importe no es un número",IF(C100="","falta «Recibido el»",IF(AND(L100&lt;&gt;"Recibido",L100&lt;&gt;"Anulado",I100=""),"falta la entrega acordada",IF(AND(L100&lt;&gt;"Recibido",L100&lt;&gt;"Anulado",M100=""),"falta la fecha del estado",IF(AND(OR(L100="Entregado",L100="Facturado",L100="Cobrado"),N100=""),"falta «Entregado el»",IF(AND(N100&lt;&gt;"",OR(L100="Recibido",L100="Confirmado",L100="Preparado",L100="En reparto")),"tiene «Entregado el»: cambia el estado",IF(OR(INT(C100)&gt;INT(Ajustes!$C$5),AND(M100&lt;&gt;"",INT(M100)&gt;INT(Ajustes!$C$5)),AND(N100&lt;&gt;"",INT(N100)&gt;INT(Ajustes!$C$5))),"hay una fecha posterior a hoy",IF(AND(M100&lt;&gt;"",INT(M100)&lt;INT(C100)),"la fecha del estado es anterior a «Recibido el»",IF(AND(N100&lt;&gt;"",INT(N100)&lt;INT(C100)),"«Entregado el» es anterior a «Recibido el»",""))))))))))))))</f>
        <v/>
      </c>
      <c r="T100">
        <f>IF(COUNTA(B100:P100)&gt;0,1,0)</f>
        <v>0</v>
      </c>
      <c r="U100" t="str">
        <f>IF(T100=0,"",IF(AND(L100="Recibido",M100=""),IF(C100="","",C100),IF(M100="","",M100)))</f>
        <v/>
      </c>
      <c r="V100" t="str">
        <f>IF(OR(T100=0,NOT(ISNUMBER(MATCH(L100,Ajustes!$B$9:$B$17,0)))),"",IF(INDEX(Ajustes!$C$9:$C$17,MATCH(L100,Ajustes!$B$9:$B$17,0))="","",INDEX(Ajustes!$C$9:$C$17,MATCH(L100,Ajustes!$B$9:$B$17,0))))</f>
        <v/>
      </c>
      <c r="W100">
        <f>IF(AND(T100=1,N100="",OR(L100="Recibido",L100="Confirmado",L100="Preparado",L100="En reparto",L100="Incidencia")),1,0)</f>
        <v>0</v>
      </c>
      <c r="X100">
        <f>IF(S100&lt;&gt;"",1,0)</f>
        <v>0</v>
      </c>
      <c r="Y100">
        <f>IF(A100&lt;&gt;"",1,0)</f>
        <v>0</v>
      </c>
      <c r="Z100">
        <f>IF(T100=1,ROW()-5,0)</f>
        <v>0</v>
      </c>
    </row>
    <row r="101">
      <c r="A101" s="21" t="str">
        <f>IF(T101=0,"",IF(S101&lt;&gt;"","Revisa: "&amp;S101,IF(OR(L101="Cobrado",L101="Anulado"),"",IF(AND(N101="",OR(L101="Recibido",L101="Confirmado",L101="Preparado",L101="En reparto",L101="Incidencia"),ISNUMBER(I101),INT(Ajustes!$C$5)&gt;INT(I101)),"Retrasado",IF(OR(L101="Entregado",L101="Facturado"),IF(AND(ISNUMBER(V101),ISNUMBER(N101),INT(Ajustes!$C$5)-INT(N101)&gt;V101),IF(L101="Entregado","Sin facturar","Cobro vencido"),""),IF(AND(ISNUMBER(V101),ISNUMBER(Q101),Q101&gt;V101),INDEX(Ajustes!$E$9:$E$17,MATCH(L101,Ajustes!$B$9:$B$17,0)),""))))))</f>
        <v/>
      </c>
      <c r="B101" s="22" t="n"/>
      <c r="C101" s="23" t="n"/>
      <c r="D101" s="24" t="n"/>
      <c r="E101" s="25" t="n"/>
      <c r="F101" s="25" t="n"/>
      <c r="G101" s="25" t="n"/>
      <c r="H101" s="26" t="n"/>
      <c r="I101" s="23" t="n"/>
      <c r="J101" s="25" t="n"/>
      <c r="K101" s="25" t="n"/>
      <c r="L101" s="25" t="n"/>
      <c r="M101" s="23" t="n"/>
      <c r="N101" s="23" t="n"/>
      <c r="O101" s="27" t="n"/>
      <c r="P101" s="25" t="n"/>
      <c r="Q101" s="28" t="str">
        <f>IF(OR(T101=0,L101="Cobrado",L101="Anulado",NOT(ISNUMBER(U101))),"",MAX(0,INT(Ajustes!$C$5)-INT(U101)))</f>
        <v/>
      </c>
      <c r="R101" s="28" t="str">
        <f>IF(OR(T101=0,L101="Anulado",NOT(ISNUMBER(N101)),NOT(ISNUMBER(I101))),"",IF(INT(N101)=INT(I101),"Sí",IF(INT(N101)&gt;INT(I101),"Tarde","Antes")))</f>
        <v/>
      </c>
      <c r="S101" t="str">
        <f>IF(T101=0,"",IF(L101="","falta el estado",IF(NOT(ISNUMBER(MATCH(L101,Ajustes!$B$9:$B$17,0))),"el estado no es de la lista",IF(E101="","falta el cliente",IF(OR(AND(C101&lt;&gt;"",NOT(ISNUMBER(C101))),AND(I101&lt;&gt;"",NOT(ISNUMBER(I101))),AND(M101&lt;&gt;"",NOT(ISNUMBER(M101))),AND(N101&lt;&gt;"",NOT(ISNUMBER(N101)))),"hay una fecha mal escrita",IF(AND(H101&lt;&gt;"",NOT(ISNUMBER(H101))),"el importe no es un número",IF(C101="","falta «Recibido el»",IF(AND(L101&lt;&gt;"Recibido",L101&lt;&gt;"Anulado",I101=""),"falta la entrega acordada",IF(AND(L101&lt;&gt;"Recibido",L101&lt;&gt;"Anulado",M101=""),"falta la fecha del estado",IF(AND(OR(L101="Entregado",L101="Facturado",L101="Cobrado"),N101=""),"falta «Entregado el»",IF(AND(N101&lt;&gt;"",OR(L101="Recibido",L101="Confirmado",L101="Preparado",L101="En reparto")),"tiene «Entregado el»: cambia el estado",IF(OR(INT(C101)&gt;INT(Ajustes!$C$5),AND(M101&lt;&gt;"",INT(M101)&gt;INT(Ajustes!$C$5)),AND(N101&lt;&gt;"",INT(N101)&gt;INT(Ajustes!$C$5))),"hay una fecha posterior a hoy",IF(AND(M101&lt;&gt;"",INT(M101)&lt;INT(C101)),"la fecha del estado es anterior a «Recibido el»",IF(AND(N101&lt;&gt;"",INT(N101)&lt;INT(C101)),"«Entregado el» es anterior a «Recibido el»",""))))))))))))))</f>
        <v/>
      </c>
      <c r="T101">
        <f>IF(COUNTA(B101:P101)&gt;0,1,0)</f>
        <v>0</v>
      </c>
      <c r="U101" t="str">
        <f>IF(T101=0,"",IF(AND(L101="Recibido",M101=""),IF(C101="","",C101),IF(M101="","",M101)))</f>
        <v/>
      </c>
      <c r="V101" t="str">
        <f>IF(OR(T101=0,NOT(ISNUMBER(MATCH(L101,Ajustes!$B$9:$B$17,0)))),"",IF(INDEX(Ajustes!$C$9:$C$17,MATCH(L101,Ajustes!$B$9:$B$17,0))="","",INDEX(Ajustes!$C$9:$C$17,MATCH(L101,Ajustes!$B$9:$B$17,0))))</f>
        <v/>
      </c>
      <c r="W101">
        <f>IF(AND(T101=1,N101="",OR(L101="Recibido",L101="Confirmado",L101="Preparado",L101="En reparto",L101="Incidencia")),1,0)</f>
        <v>0</v>
      </c>
      <c r="X101">
        <f>IF(S101&lt;&gt;"",1,0)</f>
        <v>0</v>
      </c>
      <c r="Y101">
        <f>IF(A101&lt;&gt;"",1,0)</f>
        <v>0</v>
      </c>
      <c r="Z101">
        <f>IF(T101=1,ROW()-5,0)</f>
        <v>0</v>
      </c>
    </row>
    <row r="102">
      <c r="A102" s="21" t="str">
        <f>IF(T102=0,"",IF(S102&lt;&gt;"","Revisa: "&amp;S102,IF(OR(L102="Cobrado",L102="Anulado"),"",IF(AND(N102="",OR(L102="Recibido",L102="Confirmado",L102="Preparado",L102="En reparto",L102="Incidencia"),ISNUMBER(I102),INT(Ajustes!$C$5)&gt;INT(I102)),"Retrasado",IF(OR(L102="Entregado",L102="Facturado"),IF(AND(ISNUMBER(V102),ISNUMBER(N102),INT(Ajustes!$C$5)-INT(N102)&gt;V102),IF(L102="Entregado","Sin facturar","Cobro vencido"),""),IF(AND(ISNUMBER(V102),ISNUMBER(Q102),Q102&gt;V102),INDEX(Ajustes!$E$9:$E$17,MATCH(L102,Ajustes!$B$9:$B$17,0)),""))))))</f>
        <v/>
      </c>
      <c r="B102" s="22" t="n"/>
      <c r="C102" s="23" t="n"/>
      <c r="D102" s="24" t="n"/>
      <c r="E102" s="25" t="n"/>
      <c r="F102" s="25" t="n"/>
      <c r="G102" s="25" t="n"/>
      <c r="H102" s="26" t="n"/>
      <c r="I102" s="23" t="n"/>
      <c r="J102" s="25" t="n"/>
      <c r="K102" s="25" t="n"/>
      <c r="L102" s="25" t="n"/>
      <c r="M102" s="23" t="n"/>
      <c r="N102" s="23" t="n"/>
      <c r="O102" s="27" t="n"/>
      <c r="P102" s="25" t="n"/>
      <c r="Q102" s="28" t="str">
        <f>IF(OR(T102=0,L102="Cobrado",L102="Anulado",NOT(ISNUMBER(U102))),"",MAX(0,INT(Ajustes!$C$5)-INT(U102)))</f>
        <v/>
      </c>
      <c r="R102" s="28" t="str">
        <f>IF(OR(T102=0,L102="Anulado",NOT(ISNUMBER(N102)),NOT(ISNUMBER(I102))),"",IF(INT(N102)=INT(I102),"Sí",IF(INT(N102)&gt;INT(I102),"Tarde","Antes")))</f>
        <v/>
      </c>
      <c r="S102" t="str">
        <f>IF(T102=0,"",IF(L102="","falta el estado",IF(NOT(ISNUMBER(MATCH(L102,Ajustes!$B$9:$B$17,0))),"el estado no es de la lista",IF(E102="","falta el cliente",IF(OR(AND(C102&lt;&gt;"",NOT(ISNUMBER(C102))),AND(I102&lt;&gt;"",NOT(ISNUMBER(I102))),AND(M102&lt;&gt;"",NOT(ISNUMBER(M102))),AND(N102&lt;&gt;"",NOT(ISNUMBER(N102)))),"hay una fecha mal escrita",IF(AND(H102&lt;&gt;"",NOT(ISNUMBER(H102))),"el importe no es un número",IF(C102="","falta «Recibido el»",IF(AND(L102&lt;&gt;"Recibido",L102&lt;&gt;"Anulado",I102=""),"falta la entrega acordada",IF(AND(L102&lt;&gt;"Recibido",L102&lt;&gt;"Anulado",M102=""),"falta la fecha del estado",IF(AND(OR(L102="Entregado",L102="Facturado",L102="Cobrado"),N102=""),"falta «Entregado el»",IF(AND(N102&lt;&gt;"",OR(L102="Recibido",L102="Confirmado",L102="Preparado",L102="En reparto")),"tiene «Entregado el»: cambia el estado",IF(OR(INT(C102)&gt;INT(Ajustes!$C$5),AND(M102&lt;&gt;"",INT(M102)&gt;INT(Ajustes!$C$5)),AND(N102&lt;&gt;"",INT(N102)&gt;INT(Ajustes!$C$5))),"hay una fecha posterior a hoy",IF(AND(M102&lt;&gt;"",INT(M102)&lt;INT(C102)),"la fecha del estado es anterior a «Recibido el»",IF(AND(N102&lt;&gt;"",INT(N102)&lt;INT(C102)),"«Entregado el» es anterior a «Recibido el»",""))))))))))))))</f>
        <v/>
      </c>
      <c r="T102">
        <f>IF(COUNTA(B102:P102)&gt;0,1,0)</f>
        <v>0</v>
      </c>
      <c r="U102" t="str">
        <f>IF(T102=0,"",IF(AND(L102="Recibido",M102=""),IF(C102="","",C102),IF(M102="","",M102)))</f>
        <v/>
      </c>
      <c r="V102" t="str">
        <f>IF(OR(T102=0,NOT(ISNUMBER(MATCH(L102,Ajustes!$B$9:$B$17,0)))),"",IF(INDEX(Ajustes!$C$9:$C$17,MATCH(L102,Ajustes!$B$9:$B$17,0))="","",INDEX(Ajustes!$C$9:$C$17,MATCH(L102,Ajustes!$B$9:$B$17,0))))</f>
        <v/>
      </c>
      <c r="W102">
        <f>IF(AND(T102=1,N102="",OR(L102="Recibido",L102="Confirmado",L102="Preparado",L102="En reparto",L102="Incidencia")),1,0)</f>
        <v>0</v>
      </c>
      <c r="X102">
        <f>IF(S102&lt;&gt;"",1,0)</f>
        <v>0</v>
      </c>
      <c r="Y102">
        <f>IF(A102&lt;&gt;"",1,0)</f>
        <v>0</v>
      </c>
      <c r="Z102">
        <f>IF(T102=1,ROW()-5,0)</f>
        <v>0</v>
      </c>
    </row>
    <row r="103">
      <c r="A103" s="21" t="str">
        <f>IF(T103=0,"",IF(S103&lt;&gt;"","Revisa: "&amp;S103,IF(OR(L103="Cobrado",L103="Anulado"),"",IF(AND(N103="",OR(L103="Recibido",L103="Confirmado",L103="Preparado",L103="En reparto",L103="Incidencia"),ISNUMBER(I103),INT(Ajustes!$C$5)&gt;INT(I103)),"Retrasado",IF(OR(L103="Entregado",L103="Facturado"),IF(AND(ISNUMBER(V103),ISNUMBER(N103),INT(Ajustes!$C$5)-INT(N103)&gt;V103),IF(L103="Entregado","Sin facturar","Cobro vencido"),""),IF(AND(ISNUMBER(V103),ISNUMBER(Q103),Q103&gt;V103),INDEX(Ajustes!$E$9:$E$17,MATCH(L103,Ajustes!$B$9:$B$17,0)),""))))))</f>
        <v/>
      </c>
      <c r="B103" s="22" t="n"/>
      <c r="C103" s="23" t="n"/>
      <c r="D103" s="24" t="n"/>
      <c r="E103" s="25" t="n"/>
      <c r="F103" s="25" t="n"/>
      <c r="G103" s="25" t="n"/>
      <c r="H103" s="26" t="n"/>
      <c r="I103" s="23" t="n"/>
      <c r="J103" s="25" t="n"/>
      <c r="K103" s="25" t="n"/>
      <c r="L103" s="25" t="n"/>
      <c r="M103" s="23" t="n"/>
      <c r="N103" s="23" t="n"/>
      <c r="O103" s="27" t="n"/>
      <c r="P103" s="25" t="n"/>
      <c r="Q103" s="28" t="str">
        <f>IF(OR(T103=0,L103="Cobrado",L103="Anulado",NOT(ISNUMBER(U103))),"",MAX(0,INT(Ajustes!$C$5)-INT(U103)))</f>
        <v/>
      </c>
      <c r="R103" s="28" t="str">
        <f>IF(OR(T103=0,L103="Anulado",NOT(ISNUMBER(N103)),NOT(ISNUMBER(I103))),"",IF(INT(N103)=INT(I103),"Sí",IF(INT(N103)&gt;INT(I103),"Tarde","Antes")))</f>
        <v/>
      </c>
      <c r="S103" t="str">
        <f>IF(T103=0,"",IF(L103="","falta el estado",IF(NOT(ISNUMBER(MATCH(L103,Ajustes!$B$9:$B$17,0))),"el estado no es de la lista",IF(E103="","falta el cliente",IF(OR(AND(C103&lt;&gt;"",NOT(ISNUMBER(C103))),AND(I103&lt;&gt;"",NOT(ISNUMBER(I103))),AND(M103&lt;&gt;"",NOT(ISNUMBER(M103))),AND(N103&lt;&gt;"",NOT(ISNUMBER(N103)))),"hay una fecha mal escrita",IF(AND(H103&lt;&gt;"",NOT(ISNUMBER(H103))),"el importe no es un número",IF(C103="","falta «Recibido el»",IF(AND(L103&lt;&gt;"Recibido",L103&lt;&gt;"Anulado",I103=""),"falta la entrega acordada",IF(AND(L103&lt;&gt;"Recibido",L103&lt;&gt;"Anulado",M103=""),"falta la fecha del estado",IF(AND(OR(L103="Entregado",L103="Facturado",L103="Cobrado"),N103=""),"falta «Entregado el»",IF(AND(N103&lt;&gt;"",OR(L103="Recibido",L103="Confirmado",L103="Preparado",L103="En reparto")),"tiene «Entregado el»: cambia el estado",IF(OR(INT(C103)&gt;INT(Ajustes!$C$5),AND(M103&lt;&gt;"",INT(M103)&gt;INT(Ajustes!$C$5)),AND(N103&lt;&gt;"",INT(N103)&gt;INT(Ajustes!$C$5))),"hay una fecha posterior a hoy",IF(AND(M103&lt;&gt;"",INT(M103)&lt;INT(C103)),"la fecha del estado es anterior a «Recibido el»",IF(AND(N103&lt;&gt;"",INT(N103)&lt;INT(C103)),"«Entregado el» es anterior a «Recibido el»",""))))))))))))))</f>
        <v/>
      </c>
      <c r="T103">
        <f>IF(COUNTA(B103:P103)&gt;0,1,0)</f>
        <v>0</v>
      </c>
      <c r="U103" t="str">
        <f>IF(T103=0,"",IF(AND(L103="Recibido",M103=""),IF(C103="","",C103),IF(M103="","",M103)))</f>
        <v/>
      </c>
      <c r="V103" t="str">
        <f>IF(OR(T103=0,NOT(ISNUMBER(MATCH(L103,Ajustes!$B$9:$B$17,0)))),"",IF(INDEX(Ajustes!$C$9:$C$17,MATCH(L103,Ajustes!$B$9:$B$17,0))="","",INDEX(Ajustes!$C$9:$C$17,MATCH(L103,Ajustes!$B$9:$B$17,0))))</f>
        <v/>
      </c>
      <c r="W103">
        <f>IF(AND(T103=1,N103="",OR(L103="Recibido",L103="Confirmado",L103="Preparado",L103="En reparto",L103="Incidencia")),1,0)</f>
        <v>0</v>
      </c>
      <c r="X103">
        <f>IF(S103&lt;&gt;"",1,0)</f>
        <v>0</v>
      </c>
      <c r="Y103">
        <f>IF(A103&lt;&gt;"",1,0)</f>
        <v>0</v>
      </c>
      <c r="Z103">
        <f>IF(T103=1,ROW()-5,0)</f>
        <v>0</v>
      </c>
    </row>
    <row r="104">
      <c r="A104" s="21" t="str">
        <f>IF(T104=0,"",IF(S104&lt;&gt;"","Revisa: "&amp;S104,IF(OR(L104="Cobrado",L104="Anulado"),"",IF(AND(N104="",OR(L104="Recibido",L104="Confirmado",L104="Preparado",L104="En reparto",L104="Incidencia"),ISNUMBER(I104),INT(Ajustes!$C$5)&gt;INT(I104)),"Retrasado",IF(OR(L104="Entregado",L104="Facturado"),IF(AND(ISNUMBER(V104),ISNUMBER(N104),INT(Ajustes!$C$5)-INT(N104)&gt;V104),IF(L104="Entregado","Sin facturar","Cobro vencido"),""),IF(AND(ISNUMBER(V104),ISNUMBER(Q104),Q104&gt;V104),INDEX(Ajustes!$E$9:$E$17,MATCH(L104,Ajustes!$B$9:$B$17,0)),""))))))</f>
        <v/>
      </c>
      <c r="B104" s="22" t="n"/>
      <c r="C104" s="23" t="n"/>
      <c r="D104" s="24" t="n"/>
      <c r="E104" s="25" t="n"/>
      <c r="F104" s="25" t="n"/>
      <c r="G104" s="25" t="n"/>
      <c r="H104" s="26" t="n"/>
      <c r="I104" s="23" t="n"/>
      <c r="J104" s="25" t="n"/>
      <c r="K104" s="25" t="n"/>
      <c r="L104" s="25" t="n"/>
      <c r="M104" s="23" t="n"/>
      <c r="N104" s="23" t="n"/>
      <c r="O104" s="27" t="n"/>
      <c r="P104" s="25" t="n"/>
      <c r="Q104" s="28" t="str">
        <f>IF(OR(T104=0,L104="Cobrado",L104="Anulado",NOT(ISNUMBER(U104))),"",MAX(0,INT(Ajustes!$C$5)-INT(U104)))</f>
        <v/>
      </c>
      <c r="R104" s="28" t="str">
        <f>IF(OR(T104=0,L104="Anulado",NOT(ISNUMBER(N104)),NOT(ISNUMBER(I104))),"",IF(INT(N104)=INT(I104),"Sí",IF(INT(N104)&gt;INT(I104),"Tarde","Antes")))</f>
        <v/>
      </c>
      <c r="S104" t="str">
        <f>IF(T104=0,"",IF(L104="","falta el estado",IF(NOT(ISNUMBER(MATCH(L104,Ajustes!$B$9:$B$17,0))),"el estado no es de la lista",IF(E104="","falta el cliente",IF(OR(AND(C104&lt;&gt;"",NOT(ISNUMBER(C104))),AND(I104&lt;&gt;"",NOT(ISNUMBER(I104))),AND(M104&lt;&gt;"",NOT(ISNUMBER(M104))),AND(N104&lt;&gt;"",NOT(ISNUMBER(N104)))),"hay una fecha mal escrita",IF(AND(H104&lt;&gt;"",NOT(ISNUMBER(H104))),"el importe no es un número",IF(C104="","falta «Recibido el»",IF(AND(L104&lt;&gt;"Recibido",L104&lt;&gt;"Anulado",I104=""),"falta la entrega acordada",IF(AND(L104&lt;&gt;"Recibido",L104&lt;&gt;"Anulado",M104=""),"falta la fecha del estado",IF(AND(OR(L104="Entregado",L104="Facturado",L104="Cobrado"),N104=""),"falta «Entregado el»",IF(AND(N104&lt;&gt;"",OR(L104="Recibido",L104="Confirmado",L104="Preparado",L104="En reparto")),"tiene «Entregado el»: cambia el estado",IF(OR(INT(C104)&gt;INT(Ajustes!$C$5),AND(M104&lt;&gt;"",INT(M104)&gt;INT(Ajustes!$C$5)),AND(N104&lt;&gt;"",INT(N104)&gt;INT(Ajustes!$C$5))),"hay una fecha posterior a hoy",IF(AND(M104&lt;&gt;"",INT(M104)&lt;INT(C104)),"la fecha del estado es anterior a «Recibido el»",IF(AND(N104&lt;&gt;"",INT(N104)&lt;INT(C104)),"«Entregado el» es anterior a «Recibido el»",""))))))))))))))</f>
        <v/>
      </c>
      <c r="T104">
        <f>IF(COUNTA(B104:P104)&gt;0,1,0)</f>
        <v>0</v>
      </c>
      <c r="U104" t="str">
        <f>IF(T104=0,"",IF(AND(L104="Recibido",M104=""),IF(C104="","",C104),IF(M104="","",M104)))</f>
        <v/>
      </c>
      <c r="V104" t="str">
        <f>IF(OR(T104=0,NOT(ISNUMBER(MATCH(L104,Ajustes!$B$9:$B$17,0)))),"",IF(INDEX(Ajustes!$C$9:$C$17,MATCH(L104,Ajustes!$B$9:$B$17,0))="","",INDEX(Ajustes!$C$9:$C$17,MATCH(L104,Ajustes!$B$9:$B$17,0))))</f>
        <v/>
      </c>
      <c r="W104">
        <f>IF(AND(T104=1,N104="",OR(L104="Recibido",L104="Confirmado",L104="Preparado",L104="En reparto",L104="Incidencia")),1,0)</f>
        <v>0</v>
      </c>
      <c r="X104">
        <f>IF(S104&lt;&gt;"",1,0)</f>
        <v>0</v>
      </c>
      <c r="Y104">
        <f>IF(A104&lt;&gt;"",1,0)</f>
        <v>0</v>
      </c>
      <c r="Z104">
        <f>IF(T104=1,ROW()-5,0)</f>
        <v>0</v>
      </c>
    </row>
    <row r="105">
      <c r="A105" s="21" t="str">
        <f>IF(T105=0,"",IF(S105&lt;&gt;"","Revisa: "&amp;S105,IF(OR(L105="Cobrado",L105="Anulado"),"",IF(AND(N105="",OR(L105="Recibido",L105="Confirmado",L105="Preparado",L105="En reparto",L105="Incidencia"),ISNUMBER(I105),INT(Ajustes!$C$5)&gt;INT(I105)),"Retrasado",IF(OR(L105="Entregado",L105="Facturado"),IF(AND(ISNUMBER(V105),ISNUMBER(N105),INT(Ajustes!$C$5)-INT(N105)&gt;V105),IF(L105="Entregado","Sin facturar","Cobro vencido"),""),IF(AND(ISNUMBER(V105),ISNUMBER(Q105),Q105&gt;V105),INDEX(Ajustes!$E$9:$E$17,MATCH(L105,Ajustes!$B$9:$B$17,0)),""))))))</f>
        <v/>
      </c>
      <c r="B105" s="22" t="n"/>
      <c r="C105" s="23" t="n"/>
      <c r="D105" s="24" t="n"/>
      <c r="E105" s="25" t="n"/>
      <c r="F105" s="25" t="n"/>
      <c r="G105" s="25" t="n"/>
      <c r="H105" s="26" t="n"/>
      <c r="I105" s="23" t="n"/>
      <c r="J105" s="25" t="n"/>
      <c r="K105" s="25" t="n"/>
      <c r="L105" s="25" t="n"/>
      <c r="M105" s="23" t="n"/>
      <c r="N105" s="23" t="n"/>
      <c r="O105" s="27" t="n"/>
      <c r="P105" s="25" t="n"/>
      <c r="Q105" s="28" t="str">
        <f>IF(OR(T105=0,L105="Cobrado",L105="Anulado",NOT(ISNUMBER(U105))),"",MAX(0,INT(Ajustes!$C$5)-INT(U105)))</f>
        <v/>
      </c>
      <c r="R105" s="28" t="str">
        <f>IF(OR(T105=0,L105="Anulado",NOT(ISNUMBER(N105)),NOT(ISNUMBER(I105))),"",IF(INT(N105)=INT(I105),"Sí",IF(INT(N105)&gt;INT(I105),"Tarde","Antes")))</f>
        <v/>
      </c>
      <c r="S105" t="str">
        <f>IF(T105=0,"",IF(L105="","falta el estado",IF(NOT(ISNUMBER(MATCH(L105,Ajustes!$B$9:$B$17,0))),"el estado no es de la lista",IF(E105="","falta el cliente",IF(OR(AND(C105&lt;&gt;"",NOT(ISNUMBER(C105))),AND(I105&lt;&gt;"",NOT(ISNUMBER(I105))),AND(M105&lt;&gt;"",NOT(ISNUMBER(M105))),AND(N105&lt;&gt;"",NOT(ISNUMBER(N105)))),"hay una fecha mal escrita",IF(AND(H105&lt;&gt;"",NOT(ISNUMBER(H105))),"el importe no es un número",IF(C105="","falta «Recibido el»",IF(AND(L105&lt;&gt;"Recibido",L105&lt;&gt;"Anulado",I105=""),"falta la entrega acordada",IF(AND(L105&lt;&gt;"Recibido",L105&lt;&gt;"Anulado",M105=""),"falta la fecha del estado",IF(AND(OR(L105="Entregado",L105="Facturado",L105="Cobrado"),N105=""),"falta «Entregado el»",IF(AND(N105&lt;&gt;"",OR(L105="Recibido",L105="Confirmado",L105="Preparado",L105="En reparto")),"tiene «Entregado el»: cambia el estado",IF(OR(INT(C105)&gt;INT(Ajustes!$C$5),AND(M105&lt;&gt;"",INT(M105)&gt;INT(Ajustes!$C$5)),AND(N105&lt;&gt;"",INT(N105)&gt;INT(Ajustes!$C$5))),"hay una fecha posterior a hoy",IF(AND(M105&lt;&gt;"",INT(M105)&lt;INT(C105)),"la fecha del estado es anterior a «Recibido el»",IF(AND(N105&lt;&gt;"",INT(N105)&lt;INT(C105)),"«Entregado el» es anterior a «Recibido el»",""))))))))))))))</f>
        <v/>
      </c>
      <c r="T105">
        <f>IF(COUNTA(B105:P105)&gt;0,1,0)</f>
        <v>0</v>
      </c>
      <c r="U105" t="str">
        <f>IF(T105=0,"",IF(AND(L105="Recibido",M105=""),IF(C105="","",C105),IF(M105="","",M105)))</f>
        <v/>
      </c>
      <c r="V105" t="str">
        <f>IF(OR(T105=0,NOT(ISNUMBER(MATCH(L105,Ajustes!$B$9:$B$17,0)))),"",IF(INDEX(Ajustes!$C$9:$C$17,MATCH(L105,Ajustes!$B$9:$B$17,0))="","",INDEX(Ajustes!$C$9:$C$17,MATCH(L105,Ajustes!$B$9:$B$17,0))))</f>
        <v/>
      </c>
      <c r="W105">
        <f>IF(AND(T105=1,N105="",OR(L105="Recibido",L105="Confirmado",L105="Preparado",L105="En reparto",L105="Incidencia")),1,0)</f>
        <v>0</v>
      </c>
      <c r="X105">
        <f>IF(S105&lt;&gt;"",1,0)</f>
        <v>0</v>
      </c>
      <c r="Y105">
        <f>IF(A105&lt;&gt;"",1,0)</f>
        <v>0</v>
      </c>
      <c r="Z105">
        <f>IF(T105=1,ROW()-5,0)</f>
        <v>0</v>
      </c>
    </row>
    <row r="106">
      <c r="A106" s="21" t="str">
        <f>IF(T106=0,"",IF(S106&lt;&gt;"","Revisa: "&amp;S106,IF(OR(L106="Cobrado",L106="Anulado"),"",IF(AND(N106="",OR(L106="Recibido",L106="Confirmado",L106="Preparado",L106="En reparto",L106="Incidencia"),ISNUMBER(I106),INT(Ajustes!$C$5)&gt;INT(I106)),"Retrasado",IF(OR(L106="Entregado",L106="Facturado"),IF(AND(ISNUMBER(V106),ISNUMBER(N106),INT(Ajustes!$C$5)-INT(N106)&gt;V106),IF(L106="Entregado","Sin facturar","Cobro vencido"),""),IF(AND(ISNUMBER(V106),ISNUMBER(Q106),Q106&gt;V106),INDEX(Ajustes!$E$9:$E$17,MATCH(L106,Ajustes!$B$9:$B$17,0)),""))))))</f>
        <v/>
      </c>
      <c r="B106" s="22" t="n"/>
      <c r="C106" s="23" t="n"/>
      <c r="D106" s="24" t="n"/>
      <c r="E106" s="25" t="n"/>
      <c r="F106" s="25" t="n"/>
      <c r="G106" s="25" t="n"/>
      <c r="H106" s="26" t="n"/>
      <c r="I106" s="23" t="n"/>
      <c r="J106" s="25" t="n"/>
      <c r="K106" s="25" t="n"/>
      <c r="L106" s="25" t="n"/>
      <c r="M106" s="23" t="n"/>
      <c r="N106" s="23" t="n"/>
      <c r="O106" s="27" t="n"/>
      <c r="P106" s="25" t="n"/>
      <c r="Q106" s="28" t="str">
        <f>IF(OR(T106=0,L106="Cobrado",L106="Anulado",NOT(ISNUMBER(U106))),"",MAX(0,INT(Ajustes!$C$5)-INT(U106)))</f>
        <v/>
      </c>
      <c r="R106" s="28" t="str">
        <f>IF(OR(T106=0,L106="Anulado",NOT(ISNUMBER(N106)),NOT(ISNUMBER(I106))),"",IF(INT(N106)=INT(I106),"Sí",IF(INT(N106)&gt;INT(I106),"Tarde","Antes")))</f>
        <v/>
      </c>
      <c r="S106" t="str">
        <f>IF(T106=0,"",IF(L106="","falta el estado",IF(NOT(ISNUMBER(MATCH(L106,Ajustes!$B$9:$B$17,0))),"el estado no es de la lista",IF(E106="","falta el cliente",IF(OR(AND(C106&lt;&gt;"",NOT(ISNUMBER(C106))),AND(I106&lt;&gt;"",NOT(ISNUMBER(I106))),AND(M106&lt;&gt;"",NOT(ISNUMBER(M106))),AND(N106&lt;&gt;"",NOT(ISNUMBER(N106)))),"hay una fecha mal escrita",IF(AND(H106&lt;&gt;"",NOT(ISNUMBER(H106))),"el importe no es un número",IF(C106="","falta «Recibido el»",IF(AND(L106&lt;&gt;"Recibido",L106&lt;&gt;"Anulado",I106=""),"falta la entrega acordada",IF(AND(L106&lt;&gt;"Recibido",L106&lt;&gt;"Anulado",M106=""),"falta la fecha del estado",IF(AND(OR(L106="Entregado",L106="Facturado",L106="Cobrado"),N106=""),"falta «Entregado el»",IF(AND(N106&lt;&gt;"",OR(L106="Recibido",L106="Confirmado",L106="Preparado",L106="En reparto")),"tiene «Entregado el»: cambia el estado",IF(OR(INT(C106)&gt;INT(Ajustes!$C$5),AND(M106&lt;&gt;"",INT(M106)&gt;INT(Ajustes!$C$5)),AND(N106&lt;&gt;"",INT(N106)&gt;INT(Ajustes!$C$5))),"hay una fecha posterior a hoy",IF(AND(M106&lt;&gt;"",INT(M106)&lt;INT(C106)),"la fecha del estado es anterior a «Recibido el»",IF(AND(N106&lt;&gt;"",INT(N106)&lt;INT(C106)),"«Entregado el» es anterior a «Recibido el»",""))))))))))))))</f>
        <v/>
      </c>
      <c r="T106">
        <f>IF(COUNTA(B106:P106)&gt;0,1,0)</f>
        <v>0</v>
      </c>
      <c r="U106" t="str">
        <f>IF(T106=0,"",IF(AND(L106="Recibido",M106=""),IF(C106="","",C106),IF(M106="","",M106)))</f>
        <v/>
      </c>
      <c r="V106" t="str">
        <f>IF(OR(T106=0,NOT(ISNUMBER(MATCH(L106,Ajustes!$B$9:$B$17,0)))),"",IF(INDEX(Ajustes!$C$9:$C$17,MATCH(L106,Ajustes!$B$9:$B$17,0))="","",INDEX(Ajustes!$C$9:$C$17,MATCH(L106,Ajustes!$B$9:$B$17,0))))</f>
        <v/>
      </c>
      <c r="W106">
        <f>IF(AND(T106=1,N106="",OR(L106="Recibido",L106="Confirmado",L106="Preparado",L106="En reparto",L106="Incidencia")),1,0)</f>
        <v>0</v>
      </c>
      <c r="X106">
        <f>IF(S106&lt;&gt;"",1,0)</f>
        <v>0</v>
      </c>
      <c r="Y106">
        <f>IF(A106&lt;&gt;"",1,0)</f>
        <v>0</v>
      </c>
      <c r="Z106">
        <f>IF(T106=1,ROW()-5,0)</f>
        <v>0</v>
      </c>
    </row>
    <row r="107">
      <c r="A107" s="21" t="str">
        <f>IF(T107=0,"",IF(S107&lt;&gt;"","Revisa: "&amp;S107,IF(OR(L107="Cobrado",L107="Anulado"),"",IF(AND(N107="",OR(L107="Recibido",L107="Confirmado",L107="Preparado",L107="En reparto",L107="Incidencia"),ISNUMBER(I107),INT(Ajustes!$C$5)&gt;INT(I107)),"Retrasado",IF(OR(L107="Entregado",L107="Facturado"),IF(AND(ISNUMBER(V107),ISNUMBER(N107),INT(Ajustes!$C$5)-INT(N107)&gt;V107),IF(L107="Entregado","Sin facturar","Cobro vencido"),""),IF(AND(ISNUMBER(V107),ISNUMBER(Q107),Q107&gt;V107),INDEX(Ajustes!$E$9:$E$17,MATCH(L107,Ajustes!$B$9:$B$17,0)),""))))))</f>
        <v/>
      </c>
      <c r="B107" s="22" t="n"/>
      <c r="C107" s="23" t="n"/>
      <c r="D107" s="24" t="n"/>
      <c r="E107" s="25" t="n"/>
      <c r="F107" s="25" t="n"/>
      <c r="G107" s="25" t="n"/>
      <c r="H107" s="26" t="n"/>
      <c r="I107" s="23" t="n"/>
      <c r="J107" s="25" t="n"/>
      <c r="K107" s="25" t="n"/>
      <c r="L107" s="25" t="n"/>
      <c r="M107" s="23" t="n"/>
      <c r="N107" s="23" t="n"/>
      <c r="O107" s="27" t="n"/>
      <c r="P107" s="25" t="n"/>
      <c r="Q107" s="28" t="str">
        <f>IF(OR(T107=0,L107="Cobrado",L107="Anulado",NOT(ISNUMBER(U107))),"",MAX(0,INT(Ajustes!$C$5)-INT(U107)))</f>
        <v/>
      </c>
      <c r="R107" s="28" t="str">
        <f>IF(OR(T107=0,L107="Anulado",NOT(ISNUMBER(N107)),NOT(ISNUMBER(I107))),"",IF(INT(N107)=INT(I107),"Sí",IF(INT(N107)&gt;INT(I107),"Tarde","Antes")))</f>
        <v/>
      </c>
      <c r="S107" t="str">
        <f>IF(T107=0,"",IF(L107="","falta el estado",IF(NOT(ISNUMBER(MATCH(L107,Ajustes!$B$9:$B$17,0))),"el estado no es de la lista",IF(E107="","falta el cliente",IF(OR(AND(C107&lt;&gt;"",NOT(ISNUMBER(C107))),AND(I107&lt;&gt;"",NOT(ISNUMBER(I107))),AND(M107&lt;&gt;"",NOT(ISNUMBER(M107))),AND(N107&lt;&gt;"",NOT(ISNUMBER(N107)))),"hay una fecha mal escrita",IF(AND(H107&lt;&gt;"",NOT(ISNUMBER(H107))),"el importe no es un número",IF(C107="","falta «Recibido el»",IF(AND(L107&lt;&gt;"Recibido",L107&lt;&gt;"Anulado",I107=""),"falta la entrega acordada",IF(AND(L107&lt;&gt;"Recibido",L107&lt;&gt;"Anulado",M107=""),"falta la fecha del estado",IF(AND(OR(L107="Entregado",L107="Facturado",L107="Cobrado"),N107=""),"falta «Entregado el»",IF(AND(N107&lt;&gt;"",OR(L107="Recibido",L107="Confirmado",L107="Preparado",L107="En reparto")),"tiene «Entregado el»: cambia el estado",IF(OR(INT(C107)&gt;INT(Ajustes!$C$5),AND(M107&lt;&gt;"",INT(M107)&gt;INT(Ajustes!$C$5)),AND(N107&lt;&gt;"",INT(N107)&gt;INT(Ajustes!$C$5))),"hay una fecha posterior a hoy",IF(AND(M107&lt;&gt;"",INT(M107)&lt;INT(C107)),"la fecha del estado es anterior a «Recibido el»",IF(AND(N107&lt;&gt;"",INT(N107)&lt;INT(C107)),"«Entregado el» es anterior a «Recibido el»",""))))))))))))))</f>
        <v/>
      </c>
      <c r="T107">
        <f>IF(COUNTA(B107:P107)&gt;0,1,0)</f>
        <v>0</v>
      </c>
      <c r="U107" t="str">
        <f>IF(T107=0,"",IF(AND(L107="Recibido",M107=""),IF(C107="","",C107),IF(M107="","",M107)))</f>
        <v/>
      </c>
      <c r="V107" t="str">
        <f>IF(OR(T107=0,NOT(ISNUMBER(MATCH(L107,Ajustes!$B$9:$B$17,0)))),"",IF(INDEX(Ajustes!$C$9:$C$17,MATCH(L107,Ajustes!$B$9:$B$17,0))="","",INDEX(Ajustes!$C$9:$C$17,MATCH(L107,Ajustes!$B$9:$B$17,0))))</f>
        <v/>
      </c>
      <c r="W107">
        <f>IF(AND(T107=1,N107="",OR(L107="Recibido",L107="Confirmado",L107="Preparado",L107="En reparto",L107="Incidencia")),1,0)</f>
        <v>0</v>
      </c>
      <c r="X107">
        <f>IF(S107&lt;&gt;"",1,0)</f>
        <v>0</v>
      </c>
      <c r="Y107">
        <f>IF(A107&lt;&gt;"",1,0)</f>
        <v>0</v>
      </c>
      <c r="Z107">
        <f>IF(T107=1,ROW()-5,0)</f>
        <v>0</v>
      </c>
    </row>
    <row r="108">
      <c r="A108" s="21" t="str">
        <f>IF(T108=0,"",IF(S108&lt;&gt;"","Revisa: "&amp;S108,IF(OR(L108="Cobrado",L108="Anulado"),"",IF(AND(N108="",OR(L108="Recibido",L108="Confirmado",L108="Preparado",L108="En reparto",L108="Incidencia"),ISNUMBER(I108),INT(Ajustes!$C$5)&gt;INT(I108)),"Retrasado",IF(OR(L108="Entregado",L108="Facturado"),IF(AND(ISNUMBER(V108),ISNUMBER(N108),INT(Ajustes!$C$5)-INT(N108)&gt;V108),IF(L108="Entregado","Sin facturar","Cobro vencido"),""),IF(AND(ISNUMBER(V108),ISNUMBER(Q108),Q108&gt;V108),INDEX(Ajustes!$E$9:$E$17,MATCH(L108,Ajustes!$B$9:$B$17,0)),""))))))</f>
        <v/>
      </c>
      <c r="B108" s="22" t="n"/>
      <c r="C108" s="23" t="n"/>
      <c r="D108" s="24" t="n"/>
      <c r="E108" s="25" t="n"/>
      <c r="F108" s="25" t="n"/>
      <c r="G108" s="25" t="n"/>
      <c r="H108" s="26" t="n"/>
      <c r="I108" s="23" t="n"/>
      <c r="J108" s="25" t="n"/>
      <c r="K108" s="25" t="n"/>
      <c r="L108" s="25" t="n"/>
      <c r="M108" s="23" t="n"/>
      <c r="N108" s="23" t="n"/>
      <c r="O108" s="27" t="n"/>
      <c r="P108" s="25" t="n"/>
      <c r="Q108" s="28" t="str">
        <f>IF(OR(T108=0,L108="Cobrado",L108="Anulado",NOT(ISNUMBER(U108))),"",MAX(0,INT(Ajustes!$C$5)-INT(U108)))</f>
        <v/>
      </c>
      <c r="R108" s="28" t="str">
        <f>IF(OR(T108=0,L108="Anulado",NOT(ISNUMBER(N108)),NOT(ISNUMBER(I108))),"",IF(INT(N108)=INT(I108),"Sí",IF(INT(N108)&gt;INT(I108),"Tarde","Antes")))</f>
        <v/>
      </c>
      <c r="S108" t="str">
        <f>IF(T108=0,"",IF(L108="","falta el estado",IF(NOT(ISNUMBER(MATCH(L108,Ajustes!$B$9:$B$17,0))),"el estado no es de la lista",IF(E108="","falta el cliente",IF(OR(AND(C108&lt;&gt;"",NOT(ISNUMBER(C108))),AND(I108&lt;&gt;"",NOT(ISNUMBER(I108))),AND(M108&lt;&gt;"",NOT(ISNUMBER(M108))),AND(N108&lt;&gt;"",NOT(ISNUMBER(N108)))),"hay una fecha mal escrita",IF(AND(H108&lt;&gt;"",NOT(ISNUMBER(H108))),"el importe no es un número",IF(C108="","falta «Recibido el»",IF(AND(L108&lt;&gt;"Recibido",L108&lt;&gt;"Anulado",I108=""),"falta la entrega acordada",IF(AND(L108&lt;&gt;"Recibido",L108&lt;&gt;"Anulado",M108=""),"falta la fecha del estado",IF(AND(OR(L108="Entregado",L108="Facturado",L108="Cobrado"),N108=""),"falta «Entregado el»",IF(AND(N108&lt;&gt;"",OR(L108="Recibido",L108="Confirmado",L108="Preparado",L108="En reparto")),"tiene «Entregado el»: cambia el estado",IF(OR(INT(C108)&gt;INT(Ajustes!$C$5),AND(M108&lt;&gt;"",INT(M108)&gt;INT(Ajustes!$C$5)),AND(N108&lt;&gt;"",INT(N108)&gt;INT(Ajustes!$C$5))),"hay una fecha posterior a hoy",IF(AND(M108&lt;&gt;"",INT(M108)&lt;INT(C108)),"la fecha del estado es anterior a «Recibido el»",IF(AND(N108&lt;&gt;"",INT(N108)&lt;INT(C108)),"«Entregado el» es anterior a «Recibido el»",""))))))))))))))</f>
        <v/>
      </c>
      <c r="T108">
        <f>IF(COUNTA(B108:P108)&gt;0,1,0)</f>
        <v>0</v>
      </c>
      <c r="U108" t="str">
        <f>IF(T108=0,"",IF(AND(L108="Recibido",M108=""),IF(C108="","",C108),IF(M108="","",M108)))</f>
        <v/>
      </c>
      <c r="V108" t="str">
        <f>IF(OR(T108=0,NOT(ISNUMBER(MATCH(L108,Ajustes!$B$9:$B$17,0)))),"",IF(INDEX(Ajustes!$C$9:$C$17,MATCH(L108,Ajustes!$B$9:$B$17,0))="","",INDEX(Ajustes!$C$9:$C$17,MATCH(L108,Ajustes!$B$9:$B$17,0))))</f>
        <v/>
      </c>
      <c r="W108">
        <f>IF(AND(T108=1,N108="",OR(L108="Recibido",L108="Confirmado",L108="Preparado",L108="En reparto",L108="Incidencia")),1,0)</f>
        <v>0</v>
      </c>
      <c r="X108">
        <f>IF(S108&lt;&gt;"",1,0)</f>
        <v>0</v>
      </c>
      <c r="Y108">
        <f>IF(A108&lt;&gt;"",1,0)</f>
        <v>0</v>
      </c>
      <c r="Z108">
        <f>IF(T108=1,ROW()-5,0)</f>
        <v>0</v>
      </c>
    </row>
    <row r="109">
      <c r="A109" s="21" t="str">
        <f>IF(T109=0,"",IF(S109&lt;&gt;"","Revisa: "&amp;S109,IF(OR(L109="Cobrado",L109="Anulado"),"",IF(AND(N109="",OR(L109="Recibido",L109="Confirmado",L109="Preparado",L109="En reparto",L109="Incidencia"),ISNUMBER(I109),INT(Ajustes!$C$5)&gt;INT(I109)),"Retrasado",IF(OR(L109="Entregado",L109="Facturado"),IF(AND(ISNUMBER(V109),ISNUMBER(N109),INT(Ajustes!$C$5)-INT(N109)&gt;V109),IF(L109="Entregado","Sin facturar","Cobro vencido"),""),IF(AND(ISNUMBER(V109),ISNUMBER(Q109),Q109&gt;V109),INDEX(Ajustes!$E$9:$E$17,MATCH(L109,Ajustes!$B$9:$B$17,0)),""))))))</f>
        <v/>
      </c>
      <c r="B109" s="22" t="n"/>
      <c r="C109" s="23" t="n"/>
      <c r="D109" s="24" t="n"/>
      <c r="E109" s="25" t="n"/>
      <c r="F109" s="25" t="n"/>
      <c r="G109" s="25" t="n"/>
      <c r="H109" s="26" t="n"/>
      <c r="I109" s="23" t="n"/>
      <c r="J109" s="25" t="n"/>
      <c r="K109" s="25" t="n"/>
      <c r="L109" s="25" t="n"/>
      <c r="M109" s="23" t="n"/>
      <c r="N109" s="23" t="n"/>
      <c r="O109" s="27" t="n"/>
      <c r="P109" s="25" t="n"/>
      <c r="Q109" s="28" t="str">
        <f>IF(OR(T109=0,L109="Cobrado",L109="Anulado",NOT(ISNUMBER(U109))),"",MAX(0,INT(Ajustes!$C$5)-INT(U109)))</f>
        <v/>
      </c>
      <c r="R109" s="28" t="str">
        <f>IF(OR(T109=0,L109="Anulado",NOT(ISNUMBER(N109)),NOT(ISNUMBER(I109))),"",IF(INT(N109)=INT(I109),"Sí",IF(INT(N109)&gt;INT(I109),"Tarde","Antes")))</f>
        <v/>
      </c>
      <c r="S109" t="str">
        <f>IF(T109=0,"",IF(L109="","falta el estado",IF(NOT(ISNUMBER(MATCH(L109,Ajustes!$B$9:$B$17,0))),"el estado no es de la lista",IF(E109="","falta el cliente",IF(OR(AND(C109&lt;&gt;"",NOT(ISNUMBER(C109))),AND(I109&lt;&gt;"",NOT(ISNUMBER(I109))),AND(M109&lt;&gt;"",NOT(ISNUMBER(M109))),AND(N109&lt;&gt;"",NOT(ISNUMBER(N109)))),"hay una fecha mal escrita",IF(AND(H109&lt;&gt;"",NOT(ISNUMBER(H109))),"el importe no es un número",IF(C109="","falta «Recibido el»",IF(AND(L109&lt;&gt;"Recibido",L109&lt;&gt;"Anulado",I109=""),"falta la entrega acordada",IF(AND(L109&lt;&gt;"Recibido",L109&lt;&gt;"Anulado",M109=""),"falta la fecha del estado",IF(AND(OR(L109="Entregado",L109="Facturado",L109="Cobrado"),N109=""),"falta «Entregado el»",IF(AND(N109&lt;&gt;"",OR(L109="Recibido",L109="Confirmado",L109="Preparado",L109="En reparto")),"tiene «Entregado el»: cambia el estado",IF(OR(INT(C109)&gt;INT(Ajustes!$C$5),AND(M109&lt;&gt;"",INT(M109)&gt;INT(Ajustes!$C$5)),AND(N109&lt;&gt;"",INT(N109)&gt;INT(Ajustes!$C$5))),"hay una fecha posterior a hoy",IF(AND(M109&lt;&gt;"",INT(M109)&lt;INT(C109)),"la fecha del estado es anterior a «Recibido el»",IF(AND(N109&lt;&gt;"",INT(N109)&lt;INT(C109)),"«Entregado el» es anterior a «Recibido el»",""))))))))))))))</f>
        <v/>
      </c>
      <c r="T109">
        <f>IF(COUNTA(B109:P109)&gt;0,1,0)</f>
        <v>0</v>
      </c>
      <c r="U109" t="str">
        <f>IF(T109=0,"",IF(AND(L109="Recibido",M109=""),IF(C109="","",C109),IF(M109="","",M109)))</f>
        <v/>
      </c>
      <c r="V109" t="str">
        <f>IF(OR(T109=0,NOT(ISNUMBER(MATCH(L109,Ajustes!$B$9:$B$17,0)))),"",IF(INDEX(Ajustes!$C$9:$C$17,MATCH(L109,Ajustes!$B$9:$B$17,0))="","",INDEX(Ajustes!$C$9:$C$17,MATCH(L109,Ajustes!$B$9:$B$17,0))))</f>
        <v/>
      </c>
      <c r="W109">
        <f>IF(AND(T109=1,N109="",OR(L109="Recibido",L109="Confirmado",L109="Preparado",L109="En reparto",L109="Incidencia")),1,0)</f>
        <v>0</v>
      </c>
      <c r="X109">
        <f>IF(S109&lt;&gt;"",1,0)</f>
        <v>0</v>
      </c>
      <c r="Y109">
        <f>IF(A109&lt;&gt;"",1,0)</f>
        <v>0</v>
      </c>
      <c r="Z109">
        <f>IF(T109=1,ROW()-5,0)</f>
        <v>0</v>
      </c>
    </row>
    <row r="110">
      <c r="A110" s="21" t="str">
        <f>IF(T110=0,"",IF(S110&lt;&gt;"","Revisa: "&amp;S110,IF(OR(L110="Cobrado",L110="Anulado"),"",IF(AND(N110="",OR(L110="Recibido",L110="Confirmado",L110="Preparado",L110="En reparto",L110="Incidencia"),ISNUMBER(I110),INT(Ajustes!$C$5)&gt;INT(I110)),"Retrasado",IF(OR(L110="Entregado",L110="Facturado"),IF(AND(ISNUMBER(V110),ISNUMBER(N110),INT(Ajustes!$C$5)-INT(N110)&gt;V110),IF(L110="Entregado","Sin facturar","Cobro vencido"),""),IF(AND(ISNUMBER(V110),ISNUMBER(Q110),Q110&gt;V110),INDEX(Ajustes!$E$9:$E$17,MATCH(L110,Ajustes!$B$9:$B$17,0)),""))))))</f>
        <v/>
      </c>
      <c r="B110" s="22" t="n"/>
      <c r="C110" s="23" t="n"/>
      <c r="D110" s="24" t="n"/>
      <c r="E110" s="25" t="n"/>
      <c r="F110" s="25" t="n"/>
      <c r="G110" s="25" t="n"/>
      <c r="H110" s="26" t="n"/>
      <c r="I110" s="23" t="n"/>
      <c r="J110" s="25" t="n"/>
      <c r="K110" s="25" t="n"/>
      <c r="L110" s="25" t="n"/>
      <c r="M110" s="23" t="n"/>
      <c r="N110" s="23" t="n"/>
      <c r="O110" s="27" t="n"/>
      <c r="P110" s="25" t="n"/>
      <c r="Q110" s="28" t="str">
        <f>IF(OR(T110=0,L110="Cobrado",L110="Anulado",NOT(ISNUMBER(U110))),"",MAX(0,INT(Ajustes!$C$5)-INT(U110)))</f>
        <v/>
      </c>
      <c r="R110" s="28" t="str">
        <f>IF(OR(T110=0,L110="Anulado",NOT(ISNUMBER(N110)),NOT(ISNUMBER(I110))),"",IF(INT(N110)=INT(I110),"Sí",IF(INT(N110)&gt;INT(I110),"Tarde","Antes")))</f>
        <v/>
      </c>
      <c r="S110" t="str">
        <f>IF(T110=0,"",IF(L110="","falta el estado",IF(NOT(ISNUMBER(MATCH(L110,Ajustes!$B$9:$B$17,0))),"el estado no es de la lista",IF(E110="","falta el cliente",IF(OR(AND(C110&lt;&gt;"",NOT(ISNUMBER(C110))),AND(I110&lt;&gt;"",NOT(ISNUMBER(I110))),AND(M110&lt;&gt;"",NOT(ISNUMBER(M110))),AND(N110&lt;&gt;"",NOT(ISNUMBER(N110)))),"hay una fecha mal escrita",IF(AND(H110&lt;&gt;"",NOT(ISNUMBER(H110))),"el importe no es un número",IF(C110="","falta «Recibido el»",IF(AND(L110&lt;&gt;"Recibido",L110&lt;&gt;"Anulado",I110=""),"falta la entrega acordada",IF(AND(L110&lt;&gt;"Recibido",L110&lt;&gt;"Anulado",M110=""),"falta la fecha del estado",IF(AND(OR(L110="Entregado",L110="Facturado",L110="Cobrado"),N110=""),"falta «Entregado el»",IF(AND(N110&lt;&gt;"",OR(L110="Recibido",L110="Confirmado",L110="Preparado",L110="En reparto")),"tiene «Entregado el»: cambia el estado",IF(OR(INT(C110)&gt;INT(Ajustes!$C$5),AND(M110&lt;&gt;"",INT(M110)&gt;INT(Ajustes!$C$5)),AND(N110&lt;&gt;"",INT(N110)&gt;INT(Ajustes!$C$5))),"hay una fecha posterior a hoy",IF(AND(M110&lt;&gt;"",INT(M110)&lt;INT(C110)),"la fecha del estado es anterior a «Recibido el»",IF(AND(N110&lt;&gt;"",INT(N110)&lt;INT(C110)),"«Entregado el» es anterior a «Recibido el»",""))))))))))))))</f>
        <v/>
      </c>
      <c r="T110">
        <f>IF(COUNTA(B110:P110)&gt;0,1,0)</f>
        <v>0</v>
      </c>
      <c r="U110" t="str">
        <f>IF(T110=0,"",IF(AND(L110="Recibido",M110=""),IF(C110="","",C110),IF(M110="","",M110)))</f>
        <v/>
      </c>
      <c r="V110" t="str">
        <f>IF(OR(T110=0,NOT(ISNUMBER(MATCH(L110,Ajustes!$B$9:$B$17,0)))),"",IF(INDEX(Ajustes!$C$9:$C$17,MATCH(L110,Ajustes!$B$9:$B$17,0))="","",INDEX(Ajustes!$C$9:$C$17,MATCH(L110,Ajustes!$B$9:$B$17,0))))</f>
        <v/>
      </c>
      <c r="W110">
        <f>IF(AND(T110=1,N110="",OR(L110="Recibido",L110="Confirmado",L110="Preparado",L110="En reparto",L110="Incidencia")),1,0)</f>
        <v>0</v>
      </c>
      <c r="X110">
        <f>IF(S110&lt;&gt;"",1,0)</f>
        <v>0</v>
      </c>
      <c r="Y110">
        <f>IF(A110&lt;&gt;"",1,0)</f>
        <v>0</v>
      </c>
      <c r="Z110">
        <f>IF(T110=1,ROW()-5,0)</f>
        <v>0</v>
      </c>
    </row>
    <row r="111">
      <c r="A111" s="21" t="str">
        <f>IF(T111=0,"",IF(S111&lt;&gt;"","Revisa: "&amp;S111,IF(OR(L111="Cobrado",L111="Anulado"),"",IF(AND(N111="",OR(L111="Recibido",L111="Confirmado",L111="Preparado",L111="En reparto",L111="Incidencia"),ISNUMBER(I111),INT(Ajustes!$C$5)&gt;INT(I111)),"Retrasado",IF(OR(L111="Entregado",L111="Facturado"),IF(AND(ISNUMBER(V111),ISNUMBER(N111),INT(Ajustes!$C$5)-INT(N111)&gt;V111),IF(L111="Entregado","Sin facturar","Cobro vencido"),""),IF(AND(ISNUMBER(V111),ISNUMBER(Q111),Q111&gt;V111),INDEX(Ajustes!$E$9:$E$17,MATCH(L111,Ajustes!$B$9:$B$17,0)),""))))))</f>
        <v/>
      </c>
      <c r="B111" s="22" t="n"/>
      <c r="C111" s="23" t="n"/>
      <c r="D111" s="24" t="n"/>
      <c r="E111" s="25" t="n"/>
      <c r="F111" s="25" t="n"/>
      <c r="G111" s="25" t="n"/>
      <c r="H111" s="26" t="n"/>
      <c r="I111" s="23" t="n"/>
      <c r="J111" s="25" t="n"/>
      <c r="K111" s="25" t="n"/>
      <c r="L111" s="25" t="n"/>
      <c r="M111" s="23" t="n"/>
      <c r="N111" s="23" t="n"/>
      <c r="O111" s="27" t="n"/>
      <c r="P111" s="25" t="n"/>
      <c r="Q111" s="28" t="str">
        <f>IF(OR(T111=0,L111="Cobrado",L111="Anulado",NOT(ISNUMBER(U111))),"",MAX(0,INT(Ajustes!$C$5)-INT(U111)))</f>
        <v/>
      </c>
      <c r="R111" s="28" t="str">
        <f>IF(OR(T111=0,L111="Anulado",NOT(ISNUMBER(N111)),NOT(ISNUMBER(I111))),"",IF(INT(N111)=INT(I111),"Sí",IF(INT(N111)&gt;INT(I111),"Tarde","Antes")))</f>
        <v/>
      </c>
      <c r="S111" t="str">
        <f>IF(T111=0,"",IF(L111="","falta el estado",IF(NOT(ISNUMBER(MATCH(L111,Ajustes!$B$9:$B$17,0))),"el estado no es de la lista",IF(E111="","falta el cliente",IF(OR(AND(C111&lt;&gt;"",NOT(ISNUMBER(C111))),AND(I111&lt;&gt;"",NOT(ISNUMBER(I111))),AND(M111&lt;&gt;"",NOT(ISNUMBER(M111))),AND(N111&lt;&gt;"",NOT(ISNUMBER(N111)))),"hay una fecha mal escrita",IF(AND(H111&lt;&gt;"",NOT(ISNUMBER(H111))),"el importe no es un número",IF(C111="","falta «Recibido el»",IF(AND(L111&lt;&gt;"Recibido",L111&lt;&gt;"Anulado",I111=""),"falta la entrega acordada",IF(AND(L111&lt;&gt;"Recibido",L111&lt;&gt;"Anulado",M111=""),"falta la fecha del estado",IF(AND(OR(L111="Entregado",L111="Facturado",L111="Cobrado"),N111=""),"falta «Entregado el»",IF(AND(N111&lt;&gt;"",OR(L111="Recibido",L111="Confirmado",L111="Preparado",L111="En reparto")),"tiene «Entregado el»: cambia el estado",IF(OR(INT(C111)&gt;INT(Ajustes!$C$5),AND(M111&lt;&gt;"",INT(M111)&gt;INT(Ajustes!$C$5)),AND(N111&lt;&gt;"",INT(N111)&gt;INT(Ajustes!$C$5))),"hay una fecha posterior a hoy",IF(AND(M111&lt;&gt;"",INT(M111)&lt;INT(C111)),"la fecha del estado es anterior a «Recibido el»",IF(AND(N111&lt;&gt;"",INT(N111)&lt;INT(C111)),"«Entregado el» es anterior a «Recibido el»",""))))))))))))))</f>
        <v/>
      </c>
      <c r="T111">
        <f>IF(COUNTA(B111:P111)&gt;0,1,0)</f>
        <v>0</v>
      </c>
      <c r="U111" t="str">
        <f>IF(T111=0,"",IF(AND(L111="Recibido",M111=""),IF(C111="","",C111),IF(M111="","",M111)))</f>
        <v/>
      </c>
      <c r="V111" t="str">
        <f>IF(OR(T111=0,NOT(ISNUMBER(MATCH(L111,Ajustes!$B$9:$B$17,0)))),"",IF(INDEX(Ajustes!$C$9:$C$17,MATCH(L111,Ajustes!$B$9:$B$17,0))="","",INDEX(Ajustes!$C$9:$C$17,MATCH(L111,Ajustes!$B$9:$B$17,0))))</f>
        <v/>
      </c>
      <c r="W111">
        <f>IF(AND(T111=1,N111="",OR(L111="Recibido",L111="Confirmado",L111="Preparado",L111="En reparto",L111="Incidencia")),1,0)</f>
        <v>0</v>
      </c>
      <c r="X111">
        <f>IF(S111&lt;&gt;"",1,0)</f>
        <v>0</v>
      </c>
      <c r="Y111">
        <f>IF(A111&lt;&gt;"",1,0)</f>
        <v>0</v>
      </c>
      <c r="Z111">
        <f>IF(T111=1,ROW()-5,0)</f>
        <v>0</v>
      </c>
    </row>
    <row r="112">
      <c r="A112" s="21" t="str">
        <f>IF(T112=0,"",IF(S112&lt;&gt;"","Revisa: "&amp;S112,IF(OR(L112="Cobrado",L112="Anulado"),"",IF(AND(N112="",OR(L112="Recibido",L112="Confirmado",L112="Preparado",L112="En reparto",L112="Incidencia"),ISNUMBER(I112),INT(Ajustes!$C$5)&gt;INT(I112)),"Retrasado",IF(OR(L112="Entregado",L112="Facturado"),IF(AND(ISNUMBER(V112),ISNUMBER(N112),INT(Ajustes!$C$5)-INT(N112)&gt;V112),IF(L112="Entregado","Sin facturar","Cobro vencido"),""),IF(AND(ISNUMBER(V112),ISNUMBER(Q112),Q112&gt;V112),INDEX(Ajustes!$E$9:$E$17,MATCH(L112,Ajustes!$B$9:$B$17,0)),""))))))</f>
        <v/>
      </c>
      <c r="B112" s="22" t="n"/>
      <c r="C112" s="23" t="n"/>
      <c r="D112" s="24" t="n"/>
      <c r="E112" s="25" t="n"/>
      <c r="F112" s="25" t="n"/>
      <c r="G112" s="25" t="n"/>
      <c r="H112" s="26" t="n"/>
      <c r="I112" s="23" t="n"/>
      <c r="J112" s="25" t="n"/>
      <c r="K112" s="25" t="n"/>
      <c r="L112" s="25" t="n"/>
      <c r="M112" s="23" t="n"/>
      <c r="N112" s="23" t="n"/>
      <c r="O112" s="27" t="n"/>
      <c r="P112" s="25" t="n"/>
      <c r="Q112" s="28" t="str">
        <f>IF(OR(T112=0,L112="Cobrado",L112="Anulado",NOT(ISNUMBER(U112))),"",MAX(0,INT(Ajustes!$C$5)-INT(U112)))</f>
        <v/>
      </c>
      <c r="R112" s="28" t="str">
        <f>IF(OR(T112=0,L112="Anulado",NOT(ISNUMBER(N112)),NOT(ISNUMBER(I112))),"",IF(INT(N112)=INT(I112),"Sí",IF(INT(N112)&gt;INT(I112),"Tarde","Antes")))</f>
        <v/>
      </c>
      <c r="S112" t="str">
        <f>IF(T112=0,"",IF(L112="","falta el estado",IF(NOT(ISNUMBER(MATCH(L112,Ajustes!$B$9:$B$17,0))),"el estado no es de la lista",IF(E112="","falta el cliente",IF(OR(AND(C112&lt;&gt;"",NOT(ISNUMBER(C112))),AND(I112&lt;&gt;"",NOT(ISNUMBER(I112))),AND(M112&lt;&gt;"",NOT(ISNUMBER(M112))),AND(N112&lt;&gt;"",NOT(ISNUMBER(N112)))),"hay una fecha mal escrita",IF(AND(H112&lt;&gt;"",NOT(ISNUMBER(H112))),"el importe no es un número",IF(C112="","falta «Recibido el»",IF(AND(L112&lt;&gt;"Recibido",L112&lt;&gt;"Anulado",I112=""),"falta la entrega acordada",IF(AND(L112&lt;&gt;"Recibido",L112&lt;&gt;"Anulado",M112=""),"falta la fecha del estado",IF(AND(OR(L112="Entregado",L112="Facturado",L112="Cobrado"),N112=""),"falta «Entregado el»",IF(AND(N112&lt;&gt;"",OR(L112="Recibido",L112="Confirmado",L112="Preparado",L112="En reparto")),"tiene «Entregado el»: cambia el estado",IF(OR(INT(C112)&gt;INT(Ajustes!$C$5),AND(M112&lt;&gt;"",INT(M112)&gt;INT(Ajustes!$C$5)),AND(N112&lt;&gt;"",INT(N112)&gt;INT(Ajustes!$C$5))),"hay una fecha posterior a hoy",IF(AND(M112&lt;&gt;"",INT(M112)&lt;INT(C112)),"la fecha del estado es anterior a «Recibido el»",IF(AND(N112&lt;&gt;"",INT(N112)&lt;INT(C112)),"«Entregado el» es anterior a «Recibido el»",""))))))))))))))</f>
        <v/>
      </c>
      <c r="T112">
        <f>IF(COUNTA(B112:P112)&gt;0,1,0)</f>
        <v>0</v>
      </c>
      <c r="U112" t="str">
        <f>IF(T112=0,"",IF(AND(L112="Recibido",M112=""),IF(C112="","",C112),IF(M112="","",M112)))</f>
        <v/>
      </c>
      <c r="V112" t="str">
        <f>IF(OR(T112=0,NOT(ISNUMBER(MATCH(L112,Ajustes!$B$9:$B$17,0)))),"",IF(INDEX(Ajustes!$C$9:$C$17,MATCH(L112,Ajustes!$B$9:$B$17,0))="","",INDEX(Ajustes!$C$9:$C$17,MATCH(L112,Ajustes!$B$9:$B$17,0))))</f>
        <v/>
      </c>
      <c r="W112">
        <f>IF(AND(T112=1,N112="",OR(L112="Recibido",L112="Confirmado",L112="Preparado",L112="En reparto",L112="Incidencia")),1,0)</f>
        <v>0</v>
      </c>
      <c r="X112">
        <f>IF(S112&lt;&gt;"",1,0)</f>
        <v>0</v>
      </c>
      <c r="Y112">
        <f>IF(A112&lt;&gt;"",1,0)</f>
        <v>0</v>
      </c>
      <c r="Z112">
        <f>IF(T112=1,ROW()-5,0)</f>
        <v>0</v>
      </c>
    </row>
    <row r="113">
      <c r="A113" s="21" t="str">
        <f>IF(T113=0,"",IF(S113&lt;&gt;"","Revisa: "&amp;S113,IF(OR(L113="Cobrado",L113="Anulado"),"",IF(AND(N113="",OR(L113="Recibido",L113="Confirmado",L113="Preparado",L113="En reparto",L113="Incidencia"),ISNUMBER(I113),INT(Ajustes!$C$5)&gt;INT(I113)),"Retrasado",IF(OR(L113="Entregado",L113="Facturado"),IF(AND(ISNUMBER(V113),ISNUMBER(N113),INT(Ajustes!$C$5)-INT(N113)&gt;V113),IF(L113="Entregado","Sin facturar","Cobro vencido"),""),IF(AND(ISNUMBER(V113),ISNUMBER(Q113),Q113&gt;V113),INDEX(Ajustes!$E$9:$E$17,MATCH(L113,Ajustes!$B$9:$B$17,0)),""))))))</f>
        <v/>
      </c>
      <c r="B113" s="22" t="n"/>
      <c r="C113" s="23" t="n"/>
      <c r="D113" s="24" t="n"/>
      <c r="E113" s="25" t="n"/>
      <c r="F113" s="25" t="n"/>
      <c r="G113" s="25" t="n"/>
      <c r="H113" s="26" t="n"/>
      <c r="I113" s="23" t="n"/>
      <c r="J113" s="25" t="n"/>
      <c r="K113" s="25" t="n"/>
      <c r="L113" s="25" t="n"/>
      <c r="M113" s="23" t="n"/>
      <c r="N113" s="23" t="n"/>
      <c r="O113" s="27" t="n"/>
      <c r="P113" s="25" t="n"/>
      <c r="Q113" s="28" t="str">
        <f>IF(OR(T113=0,L113="Cobrado",L113="Anulado",NOT(ISNUMBER(U113))),"",MAX(0,INT(Ajustes!$C$5)-INT(U113)))</f>
        <v/>
      </c>
      <c r="R113" s="28" t="str">
        <f>IF(OR(T113=0,L113="Anulado",NOT(ISNUMBER(N113)),NOT(ISNUMBER(I113))),"",IF(INT(N113)=INT(I113),"Sí",IF(INT(N113)&gt;INT(I113),"Tarde","Antes")))</f>
        <v/>
      </c>
      <c r="S113" t="str">
        <f>IF(T113=0,"",IF(L113="","falta el estado",IF(NOT(ISNUMBER(MATCH(L113,Ajustes!$B$9:$B$17,0))),"el estado no es de la lista",IF(E113="","falta el cliente",IF(OR(AND(C113&lt;&gt;"",NOT(ISNUMBER(C113))),AND(I113&lt;&gt;"",NOT(ISNUMBER(I113))),AND(M113&lt;&gt;"",NOT(ISNUMBER(M113))),AND(N113&lt;&gt;"",NOT(ISNUMBER(N113)))),"hay una fecha mal escrita",IF(AND(H113&lt;&gt;"",NOT(ISNUMBER(H113))),"el importe no es un número",IF(C113="","falta «Recibido el»",IF(AND(L113&lt;&gt;"Recibido",L113&lt;&gt;"Anulado",I113=""),"falta la entrega acordada",IF(AND(L113&lt;&gt;"Recibido",L113&lt;&gt;"Anulado",M113=""),"falta la fecha del estado",IF(AND(OR(L113="Entregado",L113="Facturado",L113="Cobrado"),N113=""),"falta «Entregado el»",IF(AND(N113&lt;&gt;"",OR(L113="Recibido",L113="Confirmado",L113="Preparado",L113="En reparto")),"tiene «Entregado el»: cambia el estado",IF(OR(INT(C113)&gt;INT(Ajustes!$C$5),AND(M113&lt;&gt;"",INT(M113)&gt;INT(Ajustes!$C$5)),AND(N113&lt;&gt;"",INT(N113)&gt;INT(Ajustes!$C$5))),"hay una fecha posterior a hoy",IF(AND(M113&lt;&gt;"",INT(M113)&lt;INT(C113)),"la fecha del estado es anterior a «Recibido el»",IF(AND(N113&lt;&gt;"",INT(N113)&lt;INT(C113)),"«Entregado el» es anterior a «Recibido el»",""))))))))))))))</f>
        <v/>
      </c>
      <c r="T113">
        <f>IF(COUNTA(B113:P113)&gt;0,1,0)</f>
        <v>0</v>
      </c>
      <c r="U113" t="str">
        <f>IF(T113=0,"",IF(AND(L113="Recibido",M113=""),IF(C113="","",C113),IF(M113="","",M113)))</f>
        <v/>
      </c>
      <c r="V113" t="str">
        <f>IF(OR(T113=0,NOT(ISNUMBER(MATCH(L113,Ajustes!$B$9:$B$17,0)))),"",IF(INDEX(Ajustes!$C$9:$C$17,MATCH(L113,Ajustes!$B$9:$B$17,0))="","",INDEX(Ajustes!$C$9:$C$17,MATCH(L113,Ajustes!$B$9:$B$17,0))))</f>
        <v/>
      </c>
      <c r="W113">
        <f>IF(AND(T113=1,N113="",OR(L113="Recibido",L113="Confirmado",L113="Preparado",L113="En reparto",L113="Incidencia")),1,0)</f>
        <v>0</v>
      </c>
      <c r="X113">
        <f>IF(S113&lt;&gt;"",1,0)</f>
        <v>0</v>
      </c>
      <c r="Y113">
        <f>IF(A113&lt;&gt;"",1,0)</f>
        <v>0</v>
      </c>
      <c r="Z113">
        <f>IF(T113=1,ROW()-5,0)</f>
        <v>0</v>
      </c>
    </row>
    <row r="114">
      <c r="A114" s="21" t="str">
        <f>IF(T114=0,"",IF(S114&lt;&gt;"","Revisa: "&amp;S114,IF(OR(L114="Cobrado",L114="Anulado"),"",IF(AND(N114="",OR(L114="Recibido",L114="Confirmado",L114="Preparado",L114="En reparto",L114="Incidencia"),ISNUMBER(I114),INT(Ajustes!$C$5)&gt;INT(I114)),"Retrasado",IF(OR(L114="Entregado",L114="Facturado"),IF(AND(ISNUMBER(V114),ISNUMBER(N114),INT(Ajustes!$C$5)-INT(N114)&gt;V114),IF(L114="Entregado","Sin facturar","Cobro vencido"),""),IF(AND(ISNUMBER(V114),ISNUMBER(Q114),Q114&gt;V114),INDEX(Ajustes!$E$9:$E$17,MATCH(L114,Ajustes!$B$9:$B$17,0)),""))))))</f>
        <v/>
      </c>
      <c r="B114" s="22" t="n"/>
      <c r="C114" s="23" t="n"/>
      <c r="D114" s="24" t="n"/>
      <c r="E114" s="25" t="n"/>
      <c r="F114" s="25" t="n"/>
      <c r="G114" s="25" t="n"/>
      <c r="H114" s="26" t="n"/>
      <c r="I114" s="23" t="n"/>
      <c r="J114" s="25" t="n"/>
      <c r="K114" s="25" t="n"/>
      <c r="L114" s="25" t="n"/>
      <c r="M114" s="23" t="n"/>
      <c r="N114" s="23" t="n"/>
      <c r="O114" s="27" t="n"/>
      <c r="P114" s="25" t="n"/>
      <c r="Q114" s="28" t="str">
        <f>IF(OR(T114=0,L114="Cobrado",L114="Anulado",NOT(ISNUMBER(U114))),"",MAX(0,INT(Ajustes!$C$5)-INT(U114)))</f>
        <v/>
      </c>
      <c r="R114" s="28" t="str">
        <f>IF(OR(T114=0,L114="Anulado",NOT(ISNUMBER(N114)),NOT(ISNUMBER(I114))),"",IF(INT(N114)=INT(I114),"Sí",IF(INT(N114)&gt;INT(I114),"Tarde","Antes")))</f>
        <v/>
      </c>
      <c r="S114" t="str">
        <f>IF(T114=0,"",IF(L114="","falta el estado",IF(NOT(ISNUMBER(MATCH(L114,Ajustes!$B$9:$B$17,0))),"el estado no es de la lista",IF(E114="","falta el cliente",IF(OR(AND(C114&lt;&gt;"",NOT(ISNUMBER(C114))),AND(I114&lt;&gt;"",NOT(ISNUMBER(I114))),AND(M114&lt;&gt;"",NOT(ISNUMBER(M114))),AND(N114&lt;&gt;"",NOT(ISNUMBER(N114)))),"hay una fecha mal escrita",IF(AND(H114&lt;&gt;"",NOT(ISNUMBER(H114))),"el importe no es un número",IF(C114="","falta «Recibido el»",IF(AND(L114&lt;&gt;"Recibido",L114&lt;&gt;"Anulado",I114=""),"falta la entrega acordada",IF(AND(L114&lt;&gt;"Recibido",L114&lt;&gt;"Anulado",M114=""),"falta la fecha del estado",IF(AND(OR(L114="Entregado",L114="Facturado",L114="Cobrado"),N114=""),"falta «Entregado el»",IF(AND(N114&lt;&gt;"",OR(L114="Recibido",L114="Confirmado",L114="Preparado",L114="En reparto")),"tiene «Entregado el»: cambia el estado",IF(OR(INT(C114)&gt;INT(Ajustes!$C$5),AND(M114&lt;&gt;"",INT(M114)&gt;INT(Ajustes!$C$5)),AND(N114&lt;&gt;"",INT(N114)&gt;INT(Ajustes!$C$5))),"hay una fecha posterior a hoy",IF(AND(M114&lt;&gt;"",INT(M114)&lt;INT(C114)),"la fecha del estado es anterior a «Recibido el»",IF(AND(N114&lt;&gt;"",INT(N114)&lt;INT(C114)),"«Entregado el» es anterior a «Recibido el»",""))))))))))))))</f>
        <v/>
      </c>
      <c r="T114">
        <f>IF(COUNTA(B114:P114)&gt;0,1,0)</f>
        <v>0</v>
      </c>
      <c r="U114" t="str">
        <f>IF(T114=0,"",IF(AND(L114="Recibido",M114=""),IF(C114="","",C114),IF(M114="","",M114)))</f>
        <v/>
      </c>
      <c r="V114" t="str">
        <f>IF(OR(T114=0,NOT(ISNUMBER(MATCH(L114,Ajustes!$B$9:$B$17,0)))),"",IF(INDEX(Ajustes!$C$9:$C$17,MATCH(L114,Ajustes!$B$9:$B$17,0))="","",INDEX(Ajustes!$C$9:$C$17,MATCH(L114,Ajustes!$B$9:$B$17,0))))</f>
        <v/>
      </c>
      <c r="W114">
        <f>IF(AND(T114=1,N114="",OR(L114="Recibido",L114="Confirmado",L114="Preparado",L114="En reparto",L114="Incidencia")),1,0)</f>
        <v>0</v>
      </c>
      <c r="X114">
        <f>IF(S114&lt;&gt;"",1,0)</f>
        <v>0</v>
      </c>
      <c r="Y114">
        <f>IF(A114&lt;&gt;"",1,0)</f>
        <v>0</v>
      </c>
      <c r="Z114">
        <f>IF(T114=1,ROW()-5,0)</f>
        <v>0</v>
      </c>
    </row>
    <row r="115">
      <c r="A115" s="21" t="str">
        <f>IF(T115=0,"",IF(S115&lt;&gt;"","Revisa: "&amp;S115,IF(OR(L115="Cobrado",L115="Anulado"),"",IF(AND(N115="",OR(L115="Recibido",L115="Confirmado",L115="Preparado",L115="En reparto",L115="Incidencia"),ISNUMBER(I115),INT(Ajustes!$C$5)&gt;INT(I115)),"Retrasado",IF(OR(L115="Entregado",L115="Facturado"),IF(AND(ISNUMBER(V115),ISNUMBER(N115),INT(Ajustes!$C$5)-INT(N115)&gt;V115),IF(L115="Entregado","Sin facturar","Cobro vencido"),""),IF(AND(ISNUMBER(V115),ISNUMBER(Q115),Q115&gt;V115),INDEX(Ajustes!$E$9:$E$17,MATCH(L115,Ajustes!$B$9:$B$17,0)),""))))))</f>
        <v/>
      </c>
      <c r="B115" s="22" t="n"/>
      <c r="C115" s="23" t="n"/>
      <c r="D115" s="24" t="n"/>
      <c r="E115" s="25" t="n"/>
      <c r="F115" s="25" t="n"/>
      <c r="G115" s="25" t="n"/>
      <c r="H115" s="26" t="n"/>
      <c r="I115" s="23" t="n"/>
      <c r="J115" s="25" t="n"/>
      <c r="K115" s="25" t="n"/>
      <c r="L115" s="25" t="n"/>
      <c r="M115" s="23" t="n"/>
      <c r="N115" s="23" t="n"/>
      <c r="O115" s="27" t="n"/>
      <c r="P115" s="25" t="n"/>
      <c r="Q115" s="28" t="str">
        <f>IF(OR(T115=0,L115="Cobrado",L115="Anulado",NOT(ISNUMBER(U115))),"",MAX(0,INT(Ajustes!$C$5)-INT(U115)))</f>
        <v/>
      </c>
      <c r="R115" s="28" t="str">
        <f>IF(OR(T115=0,L115="Anulado",NOT(ISNUMBER(N115)),NOT(ISNUMBER(I115))),"",IF(INT(N115)=INT(I115),"Sí",IF(INT(N115)&gt;INT(I115),"Tarde","Antes")))</f>
        <v/>
      </c>
      <c r="S115" t="str">
        <f>IF(T115=0,"",IF(L115="","falta el estado",IF(NOT(ISNUMBER(MATCH(L115,Ajustes!$B$9:$B$17,0))),"el estado no es de la lista",IF(E115="","falta el cliente",IF(OR(AND(C115&lt;&gt;"",NOT(ISNUMBER(C115))),AND(I115&lt;&gt;"",NOT(ISNUMBER(I115))),AND(M115&lt;&gt;"",NOT(ISNUMBER(M115))),AND(N115&lt;&gt;"",NOT(ISNUMBER(N115)))),"hay una fecha mal escrita",IF(AND(H115&lt;&gt;"",NOT(ISNUMBER(H115))),"el importe no es un número",IF(C115="","falta «Recibido el»",IF(AND(L115&lt;&gt;"Recibido",L115&lt;&gt;"Anulado",I115=""),"falta la entrega acordada",IF(AND(L115&lt;&gt;"Recibido",L115&lt;&gt;"Anulado",M115=""),"falta la fecha del estado",IF(AND(OR(L115="Entregado",L115="Facturado",L115="Cobrado"),N115=""),"falta «Entregado el»",IF(AND(N115&lt;&gt;"",OR(L115="Recibido",L115="Confirmado",L115="Preparado",L115="En reparto")),"tiene «Entregado el»: cambia el estado",IF(OR(INT(C115)&gt;INT(Ajustes!$C$5),AND(M115&lt;&gt;"",INT(M115)&gt;INT(Ajustes!$C$5)),AND(N115&lt;&gt;"",INT(N115)&gt;INT(Ajustes!$C$5))),"hay una fecha posterior a hoy",IF(AND(M115&lt;&gt;"",INT(M115)&lt;INT(C115)),"la fecha del estado es anterior a «Recibido el»",IF(AND(N115&lt;&gt;"",INT(N115)&lt;INT(C115)),"«Entregado el» es anterior a «Recibido el»",""))))))))))))))</f>
        <v/>
      </c>
      <c r="T115">
        <f>IF(COUNTA(B115:P115)&gt;0,1,0)</f>
        <v>0</v>
      </c>
      <c r="U115" t="str">
        <f>IF(T115=0,"",IF(AND(L115="Recibido",M115=""),IF(C115="","",C115),IF(M115="","",M115)))</f>
        <v/>
      </c>
      <c r="V115" t="str">
        <f>IF(OR(T115=0,NOT(ISNUMBER(MATCH(L115,Ajustes!$B$9:$B$17,0)))),"",IF(INDEX(Ajustes!$C$9:$C$17,MATCH(L115,Ajustes!$B$9:$B$17,0))="","",INDEX(Ajustes!$C$9:$C$17,MATCH(L115,Ajustes!$B$9:$B$17,0))))</f>
        <v/>
      </c>
      <c r="W115">
        <f>IF(AND(T115=1,N115="",OR(L115="Recibido",L115="Confirmado",L115="Preparado",L115="En reparto",L115="Incidencia")),1,0)</f>
        <v>0</v>
      </c>
      <c r="X115">
        <f>IF(S115&lt;&gt;"",1,0)</f>
        <v>0</v>
      </c>
      <c r="Y115">
        <f>IF(A115&lt;&gt;"",1,0)</f>
        <v>0</v>
      </c>
      <c r="Z115">
        <f>IF(T115=1,ROW()-5,0)</f>
        <v>0</v>
      </c>
    </row>
    <row r="116">
      <c r="A116" s="21" t="str">
        <f>IF(T116=0,"",IF(S116&lt;&gt;"","Revisa: "&amp;S116,IF(OR(L116="Cobrado",L116="Anulado"),"",IF(AND(N116="",OR(L116="Recibido",L116="Confirmado",L116="Preparado",L116="En reparto",L116="Incidencia"),ISNUMBER(I116),INT(Ajustes!$C$5)&gt;INT(I116)),"Retrasado",IF(OR(L116="Entregado",L116="Facturado"),IF(AND(ISNUMBER(V116),ISNUMBER(N116),INT(Ajustes!$C$5)-INT(N116)&gt;V116),IF(L116="Entregado","Sin facturar","Cobro vencido"),""),IF(AND(ISNUMBER(V116),ISNUMBER(Q116),Q116&gt;V116),INDEX(Ajustes!$E$9:$E$17,MATCH(L116,Ajustes!$B$9:$B$17,0)),""))))))</f>
        <v/>
      </c>
      <c r="B116" s="22" t="n"/>
      <c r="C116" s="23" t="n"/>
      <c r="D116" s="24" t="n"/>
      <c r="E116" s="25" t="n"/>
      <c r="F116" s="25" t="n"/>
      <c r="G116" s="25" t="n"/>
      <c r="H116" s="26" t="n"/>
      <c r="I116" s="23" t="n"/>
      <c r="J116" s="25" t="n"/>
      <c r="K116" s="25" t="n"/>
      <c r="L116" s="25" t="n"/>
      <c r="M116" s="23" t="n"/>
      <c r="N116" s="23" t="n"/>
      <c r="O116" s="27" t="n"/>
      <c r="P116" s="25" t="n"/>
      <c r="Q116" s="28" t="str">
        <f>IF(OR(T116=0,L116="Cobrado",L116="Anulado",NOT(ISNUMBER(U116))),"",MAX(0,INT(Ajustes!$C$5)-INT(U116)))</f>
        <v/>
      </c>
      <c r="R116" s="28" t="str">
        <f>IF(OR(T116=0,L116="Anulado",NOT(ISNUMBER(N116)),NOT(ISNUMBER(I116))),"",IF(INT(N116)=INT(I116),"Sí",IF(INT(N116)&gt;INT(I116),"Tarde","Antes")))</f>
        <v/>
      </c>
      <c r="S116" t="str">
        <f>IF(T116=0,"",IF(L116="","falta el estado",IF(NOT(ISNUMBER(MATCH(L116,Ajustes!$B$9:$B$17,0))),"el estado no es de la lista",IF(E116="","falta el cliente",IF(OR(AND(C116&lt;&gt;"",NOT(ISNUMBER(C116))),AND(I116&lt;&gt;"",NOT(ISNUMBER(I116))),AND(M116&lt;&gt;"",NOT(ISNUMBER(M116))),AND(N116&lt;&gt;"",NOT(ISNUMBER(N116)))),"hay una fecha mal escrita",IF(AND(H116&lt;&gt;"",NOT(ISNUMBER(H116))),"el importe no es un número",IF(C116="","falta «Recibido el»",IF(AND(L116&lt;&gt;"Recibido",L116&lt;&gt;"Anulado",I116=""),"falta la entrega acordada",IF(AND(L116&lt;&gt;"Recibido",L116&lt;&gt;"Anulado",M116=""),"falta la fecha del estado",IF(AND(OR(L116="Entregado",L116="Facturado",L116="Cobrado"),N116=""),"falta «Entregado el»",IF(AND(N116&lt;&gt;"",OR(L116="Recibido",L116="Confirmado",L116="Preparado",L116="En reparto")),"tiene «Entregado el»: cambia el estado",IF(OR(INT(C116)&gt;INT(Ajustes!$C$5),AND(M116&lt;&gt;"",INT(M116)&gt;INT(Ajustes!$C$5)),AND(N116&lt;&gt;"",INT(N116)&gt;INT(Ajustes!$C$5))),"hay una fecha posterior a hoy",IF(AND(M116&lt;&gt;"",INT(M116)&lt;INT(C116)),"la fecha del estado es anterior a «Recibido el»",IF(AND(N116&lt;&gt;"",INT(N116)&lt;INT(C116)),"«Entregado el» es anterior a «Recibido el»",""))))))))))))))</f>
        <v/>
      </c>
      <c r="T116">
        <f>IF(COUNTA(B116:P116)&gt;0,1,0)</f>
        <v>0</v>
      </c>
      <c r="U116" t="str">
        <f>IF(T116=0,"",IF(AND(L116="Recibido",M116=""),IF(C116="","",C116),IF(M116="","",M116)))</f>
        <v/>
      </c>
      <c r="V116" t="str">
        <f>IF(OR(T116=0,NOT(ISNUMBER(MATCH(L116,Ajustes!$B$9:$B$17,0)))),"",IF(INDEX(Ajustes!$C$9:$C$17,MATCH(L116,Ajustes!$B$9:$B$17,0))="","",INDEX(Ajustes!$C$9:$C$17,MATCH(L116,Ajustes!$B$9:$B$17,0))))</f>
        <v/>
      </c>
      <c r="W116">
        <f>IF(AND(T116=1,N116="",OR(L116="Recibido",L116="Confirmado",L116="Preparado",L116="En reparto",L116="Incidencia")),1,0)</f>
        <v>0</v>
      </c>
      <c r="X116">
        <f>IF(S116&lt;&gt;"",1,0)</f>
        <v>0</v>
      </c>
      <c r="Y116">
        <f>IF(A116&lt;&gt;"",1,0)</f>
        <v>0</v>
      </c>
      <c r="Z116">
        <f>IF(T116=1,ROW()-5,0)</f>
        <v>0</v>
      </c>
    </row>
    <row r="117">
      <c r="A117" s="21" t="str">
        <f>IF(T117=0,"",IF(S117&lt;&gt;"","Revisa: "&amp;S117,IF(OR(L117="Cobrado",L117="Anulado"),"",IF(AND(N117="",OR(L117="Recibido",L117="Confirmado",L117="Preparado",L117="En reparto",L117="Incidencia"),ISNUMBER(I117),INT(Ajustes!$C$5)&gt;INT(I117)),"Retrasado",IF(OR(L117="Entregado",L117="Facturado"),IF(AND(ISNUMBER(V117),ISNUMBER(N117),INT(Ajustes!$C$5)-INT(N117)&gt;V117),IF(L117="Entregado","Sin facturar","Cobro vencido"),""),IF(AND(ISNUMBER(V117),ISNUMBER(Q117),Q117&gt;V117),INDEX(Ajustes!$E$9:$E$17,MATCH(L117,Ajustes!$B$9:$B$17,0)),""))))))</f>
        <v/>
      </c>
      <c r="B117" s="22" t="n"/>
      <c r="C117" s="23" t="n"/>
      <c r="D117" s="24" t="n"/>
      <c r="E117" s="25" t="n"/>
      <c r="F117" s="25" t="n"/>
      <c r="G117" s="25" t="n"/>
      <c r="H117" s="26" t="n"/>
      <c r="I117" s="23" t="n"/>
      <c r="J117" s="25" t="n"/>
      <c r="K117" s="25" t="n"/>
      <c r="L117" s="25" t="n"/>
      <c r="M117" s="23" t="n"/>
      <c r="N117" s="23" t="n"/>
      <c r="O117" s="27" t="n"/>
      <c r="P117" s="25" t="n"/>
      <c r="Q117" s="28" t="str">
        <f>IF(OR(T117=0,L117="Cobrado",L117="Anulado",NOT(ISNUMBER(U117))),"",MAX(0,INT(Ajustes!$C$5)-INT(U117)))</f>
        <v/>
      </c>
      <c r="R117" s="28" t="str">
        <f>IF(OR(T117=0,L117="Anulado",NOT(ISNUMBER(N117)),NOT(ISNUMBER(I117))),"",IF(INT(N117)=INT(I117),"Sí",IF(INT(N117)&gt;INT(I117),"Tarde","Antes")))</f>
        <v/>
      </c>
      <c r="S117" t="str">
        <f>IF(T117=0,"",IF(L117="","falta el estado",IF(NOT(ISNUMBER(MATCH(L117,Ajustes!$B$9:$B$17,0))),"el estado no es de la lista",IF(E117="","falta el cliente",IF(OR(AND(C117&lt;&gt;"",NOT(ISNUMBER(C117))),AND(I117&lt;&gt;"",NOT(ISNUMBER(I117))),AND(M117&lt;&gt;"",NOT(ISNUMBER(M117))),AND(N117&lt;&gt;"",NOT(ISNUMBER(N117)))),"hay una fecha mal escrita",IF(AND(H117&lt;&gt;"",NOT(ISNUMBER(H117))),"el importe no es un número",IF(C117="","falta «Recibido el»",IF(AND(L117&lt;&gt;"Recibido",L117&lt;&gt;"Anulado",I117=""),"falta la entrega acordada",IF(AND(L117&lt;&gt;"Recibido",L117&lt;&gt;"Anulado",M117=""),"falta la fecha del estado",IF(AND(OR(L117="Entregado",L117="Facturado",L117="Cobrado"),N117=""),"falta «Entregado el»",IF(AND(N117&lt;&gt;"",OR(L117="Recibido",L117="Confirmado",L117="Preparado",L117="En reparto")),"tiene «Entregado el»: cambia el estado",IF(OR(INT(C117)&gt;INT(Ajustes!$C$5),AND(M117&lt;&gt;"",INT(M117)&gt;INT(Ajustes!$C$5)),AND(N117&lt;&gt;"",INT(N117)&gt;INT(Ajustes!$C$5))),"hay una fecha posterior a hoy",IF(AND(M117&lt;&gt;"",INT(M117)&lt;INT(C117)),"la fecha del estado es anterior a «Recibido el»",IF(AND(N117&lt;&gt;"",INT(N117)&lt;INT(C117)),"«Entregado el» es anterior a «Recibido el»",""))))))))))))))</f>
        <v/>
      </c>
      <c r="T117">
        <f>IF(COUNTA(B117:P117)&gt;0,1,0)</f>
        <v>0</v>
      </c>
      <c r="U117" t="str">
        <f>IF(T117=0,"",IF(AND(L117="Recibido",M117=""),IF(C117="","",C117),IF(M117="","",M117)))</f>
        <v/>
      </c>
      <c r="V117" t="str">
        <f>IF(OR(T117=0,NOT(ISNUMBER(MATCH(L117,Ajustes!$B$9:$B$17,0)))),"",IF(INDEX(Ajustes!$C$9:$C$17,MATCH(L117,Ajustes!$B$9:$B$17,0))="","",INDEX(Ajustes!$C$9:$C$17,MATCH(L117,Ajustes!$B$9:$B$17,0))))</f>
        <v/>
      </c>
      <c r="W117">
        <f>IF(AND(T117=1,N117="",OR(L117="Recibido",L117="Confirmado",L117="Preparado",L117="En reparto",L117="Incidencia")),1,0)</f>
        <v>0</v>
      </c>
      <c r="X117">
        <f>IF(S117&lt;&gt;"",1,0)</f>
        <v>0</v>
      </c>
      <c r="Y117">
        <f>IF(A117&lt;&gt;"",1,0)</f>
        <v>0</v>
      </c>
      <c r="Z117">
        <f>IF(T117=1,ROW()-5,0)</f>
        <v>0</v>
      </c>
    </row>
    <row r="118">
      <c r="A118" s="21" t="str">
        <f>IF(T118=0,"",IF(S118&lt;&gt;"","Revisa: "&amp;S118,IF(OR(L118="Cobrado",L118="Anulado"),"",IF(AND(N118="",OR(L118="Recibido",L118="Confirmado",L118="Preparado",L118="En reparto",L118="Incidencia"),ISNUMBER(I118),INT(Ajustes!$C$5)&gt;INT(I118)),"Retrasado",IF(OR(L118="Entregado",L118="Facturado"),IF(AND(ISNUMBER(V118),ISNUMBER(N118),INT(Ajustes!$C$5)-INT(N118)&gt;V118),IF(L118="Entregado","Sin facturar","Cobro vencido"),""),IF(AND(ISNUMBER(V118),ISNUMBER(Q118),Q118&gt;V118),INDEX(Ajustes!$E$9:$E$17,MATCH(L118,Ajustes!$B$9:$B$17,0)),""))))))</f>
        <v/>
      </c>
      <c r="B118" s="22" t="n"/>
      <c r="C118" s="23" t="n"/>
      <c r="D118" s="24" t="n"/>
      <c r="E118" s="25" t="n"/>
      <c r="F118" s="25" t="n"/>
      <c r="G118" s="25" t="n"/>
      <c r="H118" s="26" t="n"/>
      <c r="I118" s="23" t="n"/>
      <c r="J118" s="25" t="n"/>
      <c r="K118" s="25" t="n"/>
      <c r="L118" s="25" t="n"/>
      <c r="M118" s="23" t="n"/>
      <c r="N118" s="23" t="n"/>
      <c r="O118" s="27" t="n"/>
      <c r="P118" s="25" t="n"/>
      <c r="Q118" s="28" t="str">
        <f>IF(OR(T118=0,L118="Cobrado",L118="Anulado",NOT(ISNUMBER(U118))),"",MAX(0,INT(Ajustes!$C$5)-INT(U118)))</f>
        <v/>
      </c>
      <c r="R118" s="28" t="str">
        <f>IF(OR(T118=0,L118="Anulado",NOT(ISNUMBER(N118)),NOT(ISNUMBER(I118))),"",IF(INT(N118)=INT(I118),"Sí",IF(INT(N118)&gt;INT(I118),"Tarde","Antes")))</f>
        <v/>
      </c>
      <c r="S118" t="str">
        <f>IF(T118=0,"",IF(L118="","falta el estado",IF(NOT(ISNUMBER(MATCH(L118,Ajustes!$B$9:$B$17,0))),"el estado no es de la lista",IF(E118="","falta el cliente",IF(OR(AND(C118&lt;&gt;"",NOT(ISNUMBER(C118))),AND(I118&lt;&gt;"",NOT(ISNUMBER(I118))),AND(M118&lt;&gt;"",NOT(ISNUMBER(M118))),AND(N118&lt;&gt;"",NOT(ISNUMBER(N118)))),"hay una fecha mal escrita",IF(AND(H118&lt;&gt;"",NOT(ISNUMBER(H118))),"el importe no es un número",IF(C118="","falta «Recibido el»",IF(AND(L118&lt;&gt;"Recibido",L118&lt;&gt;"Anulado",I118=""),"falta la entrega acordada",IF(AND(L118&lt;&gt;"Recibido",L118&lt;&gt;"Anulado",M118=""),"falta la fecha del estado",IF(AND(OR(L118="Entregado",L118="Facturado",L118="Cobrado"),N118=""),"falta «Entregado el»",IF(AND(N118&lt;&gt;"",OR(L118="Recibido",L118="Confirmado",L118="Preparado",L118="En reparto")),"tiene «Entregado el»: cambia el estado",IF(OR(INT(C118)&gt;INT(Ajustes!$C$5),AND(M118&lt;&gt;"",INT(M118)&gt;INT(Ajustes!$C$5)),AND(N118&lt;&gt;"",INT(N118)&gt;INT(Ajustes!$C$5))),"hay una fecha posterior a hoy",IF(AND(M118&lt;&gt;"",INT(M118)&lt;INT(C118)),"la fecha del estado es anterior a «Recibido el»",IF(AND(N118&lt;&gt;"",INT(N118)&lt;INT(C118)),"«Entregado el» es anterior a «Recibido el»",""))))))))))))))</f>
        <v/>
      </c>
      <c r="T118">
        <f>IF(COUNTA(B118:P118)&gt;0,1,0)</f>
        <v>0</v>
      </c>
      <c r="U118" t="str">
        <f>IF(T118=0,"",IF(AND(L118="Recibido",M118=""),IF(C118="","",C118),IF(M118="","",M118)))</f>
        <v/>
      </c>
      <c r="V118" t="str">
        <f>IF(OR(T118=0,NOT(ISNUMBER(MATCH(L118,Ajustes!$B$9:$B$17,0)))),"",IF(INDEX(Ajustes!$C$9:$C$17,MATCH(L118,Ajustes!$B$9:$B$17,0))="","",INDEX(Ajustes!$C$9:$C$17,MATCH(L118,Ajustes!$B$9:$B$17,0))))</f>
        <v/>
      </c>
      <c r="W118">
        <f>IF(AND(T118=1,N118="",OR(L118="Recibido",L118="Confirmado",L118="Preparado",L118="En reparto",L118="Incidencia")),1,0)</f>
        <v>0</v>
      </c>
      <c r="X118">
        <f>IF(S118&lt;&gt;"",1,0)</f>
        <v>0</v>
      </c>
      <c r="Y118">
        <f>IF(A118&lt;&gt;"",1,0)</f>
        <v>0</v>
      </c>
      <c r="Z118">
        <f>IF(T118=1,ROW()-5,0)</f>
        <v>0</v>
      </c>
    </row>
    <row r="119">
      <c r="A119" s="21" t="str">
        <f>IF(T119=0,"",IF(S119&lt;&gt;"","Revisa: "&amp;S119,IF(OR(L119="Cobrado",L119="Anulado"),"",IF(AND(N119="",OR(L119="Recibido",L119="Confirmado",L119="Preparado",L119="En reparto",L119="Incidencia"),ISNUMBER(I119),INT(Ajustes!$C$5)&gt;INT(I119)),"Retrasado",IF(OR(L119="Entregado",L119="Facturado"),IF(AND(ISNUMBER(V119),ISNUMBER(N119),INT(Ajustes!$C$5)-INT(N119)&gt;V119),IF(L119="Entregado","Sin facturar","Cobro vencido"),""),IF(AND(ISNUMBER(V119),ISNUMBER(Q119),Q119&gt;V119),INDEX(Ajustes!$E$9:$E$17,MATCH(L119,Ajustes!$B$9:$B$17,0)),""))))))</f>
        <v/>
      </c>
      <c r="B119" s="22" t="n"/>
      <c r="C119" s="23" t="n"/>
      <c r="D119" s="24" t="n"/>
      <c r="E119" s="25" t="n"/>
      <c r="F119" s="25" t="n"/>
      <c r="G119" s="25" t="n"/>
      <c r="H119" s="26" t="n"/>
      <c r="I119" s="23" t="n"/>
      <c r="J119" s="25" t="n"/>
      <c r="K119" s="25" t="n"/>
      <c r="L119" s="25" t="n"/>
      <c r="M119" s="23" t="n"/>
      <c r="N119" s="23" t="n"/>
      <c r="O119" s="27" t="n"/>
      <c r="P119" s="25" t="n"/>
      <c r="Q119" s="28" t="str">
        <f>IF(OR(T119=0,L119="Cobrado",L119="Anulado",NOT(ISNUMBER(U119))),"",MAX(0,INT(Ajustes!$C$5)-INT(U119)))</f>
        <v/>
      </c>
      <c r="R119" s="28" t="str">
        <f>IF(OR(T119=0,L119="Anulado",NOT(ISNUMBER(N119)),NOT(ISNUMBER(I119))),"",IF(INT(N119)=INT(I119),"Sí",IF(INT(N119)&gt;INT(I119),"Tarde","Antes")))</f>
        <v/>
      </c>
      <c r="S119" t="str">
        <f>IF(T119=0,"",IF(L119="","falta el estado",IF(NOT(ISNUMBER(MATCH(L119,Ajustes!$B$9:$B$17,0))),"el estado no es de la lista",IF(E119="","falta el cliente",IF(OR(AND(C119&lt;&gt;"",NOT(ISNUMBER(C119))),AND(I119&lt;&gt;"",NOT(ISNUMBER(I119))),AND(M119&lt;&gt;"",NOT(ISNUMBER(M119))),AND(N119&lt;&gt;"",NOT(ISNUMBER(N119)))),"hay una fecha mal escrita",IF(AND(H119&lt;&gt;"",NOT(ISNUMBER(H119))),"el importe no es un número",IF(C119="","falta «Recibido el»",IF(AND(L119&lt;&gt;"Recibido",L119&lt;&gt;"Anulado",I119=""),"falta la entrega acordada",IF(AND(L119&lt;&gt;"Recibido",L119&lt;&gt;"Anulado",M119=""),"falta la fecha del estado",IF(AND(OR(L119="Entregado",L119="Facturado",L119="Cobrado"),N119=""),"falta «Entregado el»",IF(AND(N119&lt;&gt;"",OR(L119="Recibido",L119="Confirmado",L119="Preparado",L119="En reparto")),"tiene «Entregado el»: cambia el estado",IF(OR(INT(C119)&gt;INT(Ajustes!$C$5),AND(M119&lt;&gt;"",INT(M119)&gt;INT(Ajustes!$C$5)),AND(N119&lt;&gt;"",INT(N119)&gt;INT(Ajustes!$C$5))),"hay una fecha posterior a hoy",IF(AND(M119&lt;&gt;"",INT(M119)&lt;INT(C119)),"la fecha del estado es anterior a «Recibido el»",IF(AND(N119&lt;&gt;"",INT(N119)&lt;INT(C119)),"«Entregado el» es anterior a «Recibido el»",""))))))))))))))</f>
        <v/>
      </c>
      <c r="T119">
        <f>IF(COUNTA(B119:P119)&gt;0,1,0)</f>
        <v>0</v>
      </c>
      <c r="U119" t="str">
        <f>IF(T119=0,"",IF(AND(L119="Recibido",M119=""),IF(C119="","",C119),IF(M119="","",M119)))</f>
        <v/>
      </c>
      <c r="V119" t="str">
        <f>IF(OR(T119=0,NOT(ISNUMBER(MATCH(L119,Ajustes!$B$9:$B$17,0)))),"",IF(INDEX(Ajustes!$C$9:$C$17,MATCH(L119,Ajustes!$B$9:$B$17,0))="","",INDEX(Ajustes!$C$9:$C$17,MATCH(L119,Ajustes!$B$9:$B$17,0))))</f>
        <v/>
      </c>
      <c r="W119">
        <f>IF(AND(T119=1,N119="",OR(L119="Recibido",L119="Confirmado",L119="Preparado",L119="En reparto",L119="Incidencia")),1,0)</f>
        <v>0</v>
      </c>
      <c r="X119">
        <f>IF(S119&lt;&gt;"",1,0)</f>
        <v>0</v>
      </c>
      <c r="Y119">
        <f>IF(A119&lt;&gt;"",1,0)</f>
        <v>0</v>
      </c>
      <c r="Z119">
        <f>IF(T119=1,ROW()-5,0)</f>
        <v>0</v>
      </c>
    </row>
    <row r="120">
      <c r="A120" s="21" t="str">
        <f>IF(T120=0,"",IF(S120&lt;&gt;"","Revisa: "&amp;S120,IF(OR(L120="Cobrado",L120="Anulado"),"",IF(AND(N120="",OR(L120="Recibido",L120="Confirmado",L120="Preparado",L120="En reparto",L120="Incidencia"),ISNUMBER(I120),INT(Ajustes!$C$5)&gt;INT(I120)),"Retrasado",IF(OR(L120="Entregado",L120="Facturado"),IF(AND(ISNUMBER(V120),ISNUMBER(N120),INT(Ajustes!$C$5)-INT(N120)&gt;V120),IF(L120="Entregado","Sin facturar","Cobro vencido"),""),IF(AND(ISNUMBER(V120),ISNUMBER(Q120),Q120&gt;V120),INDEX(Ajustes!$E$9:$E$17,MATCH(L120,Ajustes!$B$9:$B$17,0)),""))))))</f>
        <v/>
      </c>
      <c r="B120" s="22" t="n"/>
      <c r="C120" s="23" t="n"/>
      <c r="D120" s="24" t="n"/>
      <c r="E120" s="25" t="n"/>
      <c r="F120" s="25" t="n"/>
      <c r="G120" s="25" t="n"/>
      <c r="H120" s="26" t="n"/>
      <c r="I120" s="23" t="n"/>
      <c r="J120" s="25" t="n"/>
      <c r="K120" s="25" t="n"/>
      <c r="L120" s="25" t="n"/>
      <c r="M120" s="23" t="n"/>
      <c r="N120" s="23" t="n"/>
      <c r="O120" s="27" t="n"/>
      <c r="P120" s="25" t="n"/>
      <c r="Q120" s="28" t="str">
        <f>IF(OR(T120=0,L120="Cobrado",L120="Anulado",NOT(ISNUMBER(U120))),"",MAX(0,INT(Ajustes!$C$5)-INT(U120)))</f>
        <v/>
      </c>
      <c r="R120" s="28" t="str">
        <f>IF(OR(T120=0,L120="Anulado",NOT(ISNUMBER(N120)),NOT(ISNUMBER(I120))),"",IF(INT(N120)=INT(I120),"Sí",IF(INT(N120)&gt;INT(I120),"Tarde","Antes")))</f>
        <v/>
      </c>
      <c r="S120" t="str">
        <f>IF(T120=0,"",IF(L120="","falta el estado",IF(NOT(ISNUMBER(MATCH(L120,Ajustes!$B$9:$B$17,0))),"el estado no es de la lista",IF(E120="","falta el cliente",IF(OR(AND(C120&lt;&gt;"",NOT(ISNUMBER(C120))),AND(I120&lt;&gt;"",NOT(ISNUMBER(I120))),AND(M120&lt;&gt;"",NOT(ISNUMBER(M120))),AND(N120&lt;&gt;"",NOT(ISNUMBER(N120)))),"hay una fecha mal escrita",IF(AND(H120&lt;&gt;"",NOT(ISNUMBER(H120))),"el importe no es un número",IF(C120="","falta «Recibido el»",IF(AND(L120&lt;&gt;"Recibido",L120&lt;&gt;"Anulado",I120=""),"falta la entrega acordada",IF(AND(L120&lt;&gt;"Recibido",L120&lt;&gt;"Anulado",M120=""),"falta la fecha del estado",IF(AND(OR(L120="Entregado",L120="Facturado",L120="Cobrado"),N120=""),"falta «Entregado el»",IF(AND(N120&lt;&gt;"",OR(L120="Recibido",L120="Confirmado",L120="Preparado",L120="En reparto")),"tiene «Entregado el»: cambia el estado",IF(OR(INT(C120)&gt;INT(Ajustes!$C$5),AND(M120&lt;&gt;"",INT(M120)&gt;INT(Ajustes!$C$5)),AND(N120&lt;&gt;"",INT(N120)&gt;INT(Ajustes!$C$5))),"hay una fecha posterior a hoy",IF(AND(M120&lt;&gt;"",INT(M120)&lt;INT(C120)),"la fecha del estado es anterior a «Recibido el»",IF(AND(N120&lt;&gt;"",INT(N120)&lt;INT(C120)),"«Entregado el» es anterior a «Recibido el»",""))))))))))))))</f>
        <v/>
      </c>
      <c r="T120">
        <f>IF(COUNTA(B120:P120)&gt;0,1,0)</f>
        <v>0</v>
      </c>
      <c r="U120" t="str">
        <f>IF(T120=0,"",IF(AND(L120="Recibido",M120=""),IF(C120="","",C120),IF(M120="","",M120)))</f>
        <v/>
      </c>
      <c r="V120" t="str">
        <f>IF(OR(T120=0,NOT(ISNUMBER(MATCH(L120,Ajustes!$B$9:$B$17,0)))),"",IF(INDEX(Ajustes!$C$9:$C$17,MATCH(L120,Ajustes!$B$9:$B$17,0))="","",INDEX(Ajustes!$C$9:$C$17,MATCH(L120,Ajustes!$B$9:$B$17,0))))</f>
        <v/>
      </c>
      <c r="W120">
        <f>IF(AND(T120=1,N120="",OR(L120="Recibido",L120="Confirmado",L120="Preparado",L120="En reparto",L120="Incidencia")),1,0)</f>
        <v>0</v>
      </c>
      <c r="X120">
        <f>IF(S120&lt;&gt;"",1,0)</f>
        <v>0</v>
      </c>
      <c r="Y120">
        <f>IF(A120&lt;&gt;"",1,0)</f>
        <v>0</v>
      </c>
      <c r="Z120">
        <f>IF(T120=1,ROW()-5,0)</f>
        <v>0</v>
      </c>
    </row>
    <row r="121">
      <c r="A121" s="21" t="str">
        <f>IF(T121=0,"",IF(S121&lt;&gt;"","Revisa: "&amp;S121,IF(OR(L121="Cobrado",L121="Anulado"),"",IF(AND(N121="",OR(L121="Recibido",L121="Confirmado",L121="Preparado",L121="En reparto",L121="Incidencia"),ISNUMBER(I121),INT(Ajustes!$C$5)&gt;INT(I121)),"Retrasado",IF(OR(L121="Entregado",L121="Facturado"),IF(AND(ISNUMBER(V121),ISNUMBER(N121),INT(Ajustes!$C$5)-INT(N121)&gt;V121),IF(L121="Entregado","Sin facturar","Cobro vencido"),""),IF(AND(ISNUMBER(V121),ISNUMBER(Q121),Q121&gt;V121),INDEX(Ajustes!$E$9:$E$17,MATCH(L121,Ajustes!$B$9:$B$17,0)),""))))))</f>
        <v/>
      </c>
      <c r="B121" s="22" t="n"/>
      <c r="C121" s="23" t="n"/>
      <c r="D121" s="24" t="n"/>
      <c r="E121" s="25" t="n"/>
      <c r="F121" s="25" t="n"/>
      <c r="G121" s="25" t="n"/>
      <c r="H121" s="26" t="n"/>
      <c r="I121" s="23" t="n"/>
      <c r="J121" s="25" t="n"/>
      <c r="K121" s="25" t="n"/>
      <c r="L121" s="25" t="n"/>
      <c r="M121" s="23" t="n"/>
      <c r="N121" s="23" t="n"/>
      <c r="O121" s="27" t="n"/>
      <c r="P121" s="25" t="n"/>
      <c r="Q121" s="28" t="str">
        <f>IF(OR(T121=0,L121="Cobrado",L121="Anulado",NOT(ISNUMBER(U121))),"",MAX(0,INT(Ajustes!$C$5)-INT(U121)))</f>
        <v/>
      </c>
      <c r="R121" s="28" t="str">
        <f>IF(OR(T121=0,L121="Anulado",NOT(ISNUMBER(N121)),NOT(ISNUMBER(I121))),"",IF(INT(N121)=INT(I121),"Sí",IF(INT(N121)&gt;INT(I121),"Tarde","Antes")))</f>
        <v/>
      </c>
      <c r="S121" t="str">
        <f>IF(T121=0,"",IF(L121="","falta el estado",IF(NOT(ISNUMBER(MATCH(L121,Ajustes!$B$9:$B$17,0))),"el estado no es de la lista",IF(E121="","falta el cliente",IF(OR(AND(C121&lt;&gt;"",NOT(ISNUMBER(C121))),AND(I121&lt;&gt;"",NOT(ISNUMBER(I121))),AND(M121&lt;&gt;"",NOT(ISNUMBER(M121))),AND(N121&lt;&gt;"",NOT(ISNUMBER(N121)))),"hay una fecha mal escrita",IF(AND(H121&lt;&gt;"",NOT(ISNUMBER(H121))),"el importe no es un número",IF(C121="","falta «Recibido el»",IF(AND(L121&lt;&gt;"Recibido",L121&lt;&gt;"Anulado",I121=""),"falta la entrega acordada",IF(AND(L121&lt;&gt;"Recibido",L121&lt;&gt;"Anulado",M121=""),"falta la fecha del estado",IF(AND(OR(L121="Entregado",L121="Facturado",L121="Cobrado"),N121=""),"falta «Entregado el»",IF(AND(N121&lt;&gt;"",OR(L121="Recibido",L121="Confirmado",L121="Preparado",L121="En reparto")),"tiene «Entregado el»: cambia el estado",IF(OR(INT(C121)&gt;INT(Ajustes!$C$5),AND(M121&lt;&gt;"",INT(M121)&gt;INT(Ajustes!$C$5)),AND(N121&lt;&gt;"",INT(N121)&gt;INT(Ajustes!$C$5))),"hay una fecha posterior a hoy",IF(AND(M121&lt;&gt;"",INT(M121)&lt;INT(C121)),"la fecha del estado es anterior a «Recibido el»",IF(AND(N121&lt;&gt;"",INT(N121)&lt;INT(C121)),"«Entregado el» es anterior a «Recibido el»",""))))))))))))))</f>
        <v/>
      </c>
      <c r="T121">
        <f>IF(COUNTA(B121:P121)&gt;0,1,0)</f>
        <v>0</v>
      </c>
      <c r="U121" t="str">
        <f>IF(T121=0,"",IF(AND(L121="Recibido",M121=""),IF(C121="","",C121),IF(M121="","",M121)))</f>
        <v/>
      </c>
      <c r="V121" t="str">
        <f>IF(OR(T121=0,NOT(ISNUMBER(MATCH(L121,Ajustes!$B$9:$B$17,0)))),"",IF(INDEX(Ajustes!$C$9:$C$17,MATCH(L121,Ajustes!$B$9:$B$17,0))="","",INDEX(Ajustes!$C$9:$C$17,MATCH(L121,Ajustes!$B$9:$B$17,0))))</f>
        <v/>
      </c>
      <c r="W121">
        <f>IF(AND(T121=1,N121="",OR(L121="Recibido",L121="Confirmado",L121="Preparado",L121="En reparto",L121="Incidencia")),1,0)</f>
        <v>0</v>
      </c>
      <c r="X121">
        <f>IF(S121&lt;&gt;"",1,0)</f>
        <v>0</v>
      </c>
      <c r="Y121">
        <f>IF(A121&lt;&gt;"",1,0)</f>
        <v>0</v>
      </c>
      <c r="Z121">
        <f>IF(T121=1,ROW()-5,0)</f>
        <v>0</v>
      </c>
    </row>
    <row r="122">
      <c r="A122" s="21" t="str">
        <f>IF(T122=0,"",IF(S122&lt;&gt;"","Revisa: "&amp;S122,IF(OR(L122="Cobrado",L122="Anulado"),"",IF(AND(N122="",OR(L122="Recibido",L122="Confirmado",L122="Preparado",L122="En reparto",L122="Incidencia"),ISNUMBER(I122),INT(Ajustes!$C$5)&gt;INT(I122)),"Retrasado",IF(OR(L122="Entregado",L122="Facturado"),IF(AND(ISNUMBER(V122),ISNUMBER(N122),INT(Ajustes!$C$5)-INT(N122)&gt;V122),IF(L122="Entregado","Sin facturar","Cobro vencido"),""),IF(AND(ISNUMBER(V122),ISNUMBER(Q122),Q122&gt;V122),INDEX(Ajustes!$E$9:$E$17,MATCH(L122,Ajustes!$B$9:$B$17,0)),""))))))</f>
        <v/>
      </c>
      <c r="B122" s="22" t="n"/>
      <c r="C122" s="23" t="n"/>
      <c r="D122" s="24" t="n"/>
      <c r="E122" s="25" t="n"/>
      <c r="F122" s="25" t="n"/>
      <c r="G122" s="25" t="n"/>
      <c r="H122" s="26" t="n"/>
      <c r="I122" s="23" t="n"/>
      <c r="J122" s="25" t="n"/>
      <c r="K122" s="25" t="n"/>
      <c r="L122" s="25" t="n"/>
      <c r="M122" s="23" t="n"/>
      <c r="N122" s="23" t="n"/>
      <c r="O122" s="27" t="n"/>
      <c r="P122" s="25" t="n"/>
      <c r="Q122" s="28" t="str">
        <f>IF(OR(T122=0,L122="Cobrado",L122="Anulado",NOT(ISNUMBER(U122))),"",MAX(0,INT(Ajustes!$C$5)-INT(U122)))</f>
        <v/>
      </c>
      <c r="R122" s="28" t="str">
        <f>IF(OR(T122=0,L122="Anulado",NOT(ISNUMBER(N122)),NOT(ISNUMBER(I122))),"",IF(INT(N122)=INT(I122),"Sí",IF(INT(N122)&gt;INT(I122),"Tarde","Antes")))</f>
        <v/>
      </c>
      <c r="S122" t="str">
        <f>IF(T122=0,"",IF(L122="","falta el estado",IF(NOT(ISNUMBER(MATCH(L122,Ajustes!$B$9:$B$17,0))),"el estado no es de la lista",IF(E122="","falta el cliente",IF(OR(AND(C122&lt;&gt;"",NOT(ISNUMBER(C122))),AND(I122&lt;&gt;"",NOT(ISNUMBER(I122))),AND(M122&lt;&gt;"",NOT(ISNUMBER(M122))),AND(N122&lt;&gt;"",NOT(ISNUMBER(N122)))),"hay una fecha mal escrita",IF(AND(H122&lt;&gt;"",NOT(ISNUMBER(H122))),"el importe no es un número",IF(C122="","falta «Recibido el»",IF(AND(L122&lt;&gt;"Recibido",L122&lt;&gt;"Anulado",I122=""),"falta la entrega acordada",IF(AND(L122&lt;&gt;"Recibido",L122&lt;&gt;"Anulado",M122=""),"falta la fecha del estado",IF(AND(OR(L122="Entregado",L122="Facturado",L122="Cobrado"),N122=""),"falta «Entregado el»",IF(AND(N122&lt;&gt;"",OR(L122="Recibido",L122="Confirmado",L122="Preparado",L122="En reparto")),"tiene «Entregado el»: cambia el estado",IF(OR(INT(C122)&gt;INT(Ajustes!$C$5),AND(M122&lt;&gt;"",INT(M122)&gt;INT(Ajustes!$C$5)),AND(N122&lt;&gt;"",INT(N122)&gt;INT(Ajustes!$C$5))),"hay una fecha posterior a hoy",IF(AND(M122&lt;&gt;"",INT(M122)&lt;INT(C122)),"la fecha del estado es anterior a «Recibido el»",IF(AND(N122&lt;&gt;"",INT(N122)&lt;INT(C122)),"«Entregado el» es anterior a «Recibido el»",""))))))))))))))</f>
        <v/>
      </c>
      <c r="T122">
        <f>IF(COUNTA(B122:P122)&gt;0,1,0)</f>
        <v>0</v>
      </c>
      <c r="U122" t="str">
        <f>IF(T122=0,"",IF(AND(L122="Recibido",M122=""),IF(C122="","",C122),IF(M122="","",M122)))</f>
        <v/>
      </c>
      <c r="V122" t="str">
        <f>IF(OR(T122=0,NOT(ISNUMBER(MATCH(L122,Ajustes!$B$9:$B$17,0)))),"",IF(INDEX(Ajustes!$C$9:$C$17,MATCH(L122,Ajustes!$B$9:$B$17,0))="","",INDEX(Ajustes!$C$9:$C$17,MATCH(L122,Ajustes!$B$9:$B$17,0))))</f>
        <v/>
      </c>
      <c r="W122">
        <f>IF(AND(T122=1,N122="",OR(L122="Recibido",L122="Confirmado",L122="Preparado",L122="En reparto",L122="Incidencia")),1,0)</f>
        <v>0</v>
      </c>
      <c r="X122">
        <f>IF(S122&lt;&gt;"",1,0)</f>
        <v>0</v>
      </c>
      <c r="Y122">
        <f>IF(A122&lt;&gt;"",1,0)</f>
        <v>0</v>
      </c>
      <c r="Z122">
        <f>IF(T122=1,ROW()-5,0)</f>
        <v>0</v>
      </c>
    </row>
    <row r="123">
      <c r="A123" s="21" t="str">
        <f>IF(T123=0,"",IF(S123&lt;&gt;"","Revisa: "&amp;S123,IF(OR(L123="Cobrado",L123="Anulado"),"",IF(AND(N123="",OR(L123="Recibido",L123="Confirmado",L123="Preparado",L123="En reparto",L123="Incidencia"),ISNUMBER(I123),INT(Ajustes!$C$5)&gt;INT(I123)),"Retrasado",IF(OR(L123="Entregado",L123="Facturado"),IF(AND(ISNUMBER(V123),ISNUMBER(N123),INT(Ajustes!$C$5)-INT(N123)&gt;V123),IF(L123="Entregado","Sin facturar","Cobro vencido"),""),IF(AND(ISNUMBER(V123),ISNUMBER(Q123),Q123&gt;V123),INDEX(Ajustes!$E$9:$E$17,MATCH(L123,Ajustes!$B$9:$B$17,0)),""))))))</f>
        <v/>
      </c>
      <c r="B123" s="22" t="n"/>
      <c r="C123" s="23" t="n"/>
      <c r="D123" s="24" t="n"/>
      <c r="E123" s="25" t="n"/>
      <c r="F123" s="25" t="n"/>
      <c r="G123" s="25" t="n"/>
      <c r="H123" s="26" t="n"/>
      <c r="I123" s="23" t="n"/>
      <c r="J123" s="25" t="n"/>
      <c r="K123" s="25" t="n"/>
      <c r="L123" s="25" t="n"/>
      <c r="M123" s="23" t="n"/>
      <c r="N123" s="23" t="n"/>
      <c r="O123" s="27" t="n"/>
      <c r="P123" s="25" t="n"/>
      <c r="Q123" s="28" t="str">
        <f>IF(OR(T123=0,L123="Cobrado",L123="Anulado",NOT(ISNUMBER(U123))),"",MAX(0,INT(Ajustes!$C$5)-INT(U123)))</f>
        <v/>
      </c>
      <c r="R123" s="28" t="str">
        <f>IF(OR(T123=0,L123="Anulado",NOT(ISNUMBER(N123)),NOT(ISNUMBER(I123))),"",IF(INT(N123)=INT(I123),"Sí",IF(INT(N123)&gt;INT(I123),"Tarde","Antes")))</f>
        <v/>
      </c>
      <c r="S123" t="str">
        <f>IF(T123=0,"",IF(L123="","falta el estado",IF(NOT(ISNUMBER(MATCH(L123,Ajustes!$B$9:$B$17,0))),"el estado no es de la lista",IF(E123="","falta el cliente",IF(OR(AND(C123&lt;&gt;"",NOT(ISNUMBER(C123))),AND(I123&lt;&gt;"",NOT(ISNUMBER(I123))),AND(M123&lt;&gt;"",NOT(ISNUMBER(M123))),AND(N123&lt;&gt;"",NOT(ISNUMBER(N123)))),"hay una fecha mal escrita",IF(AND(H123&lt;&gt;"",NOT(ISNUMBER(H123))),"el importe no es un número",IF(C123="","falta «Recibido el»",IF(AND(L123&lt;&gt;"Recibido",L123&lt;&gt;"Anulado",I123=""),"falta la entrega acordada",IF(AND(L123&lt;&gt;"Recibido",L123&lt;&gt;"Anulado",M123=""),"falta la fecha del estado",IF(AND(OR(L123="Entregado",L123="Facturado",L123="Cobrado"),N123=""),"falta «Entregado el»",IF(AND(N123&lt;&gt;"",OR(L123="Recibido",L123="Confirmado",L123="Preparado",L123="En reparto")),"tiene «Entregado el»: cambia el estado",IF(OR(INT(C123)&gt;INT(Ajustes!$C$5),AND(M123&lt;&gt;"",INT(M123)&gt;INT(Ajustes!$C$5)),AND(N123&lt;&gt;"",INT(N123)&gt;INT(Ajustes!$C$5))),"hay una fecha posterior a hoy",IF(AND(M123&lt;&gt;"",INT(M123)&lt;INT(C123)),"la fecha del estado es anterior a «Recibido el»",IF(AND(N123&lt;&gt;"",INT(N123)&lt;INT(C123)),"«Entregado el» es anterior a «Recibido el»",""))))))))))))))</f>
        <v/>
      </c>
      <c r="T123">
        <f>IF(COUNTA(B123:P123)&gt;0,1,0)</f>
        <v>0</v>
      </c>
      <c r="U123" t="str">
        <f>IF(T123=0,"",IF(AND(L123="Recibido",M123=""),IF(C123="","",C123),IF(M123="","",M123)))</f>
        <v/>
      </c>
      <c r="V123" t="str">
        <f>IF(OR(T123=0,NOT(ISNUMBER(MATCH(L123,Ajustes!$B$9:$B$17,0)))),"",IF(INDEX(Ajustes!$C$9:$C$17,MATCH(L123,Ajustes!$B$9:$B$17,0))="","",INDEX(Ajustes!$C$9:$C$17,MATCH(L123,Ajustes!$B$9:$B$17,0))))</f>
        <v/>
      </c>
      <c r="W123">
        <f>IF(AND(T123=1,N123="",OR(L123="Recibido",L123="Confirmado",L123="Preparado",L123="En reparto",L123="Incidencia")),1,0)</f>
        <v>0</v>
      </c>
      <c r="X123">
        <f>IF(S123&lt;&gt;"",1,0)</f>
        <v>0</v>
      </c>
      <c r="Y123">
        <f>IF(A123&lt;&gt;"",1,0)</f>
        <v>0</v>
      </c>
      <c r="Z123">
        <f>IF(T123=1,ROW()-5,0)</f>
        <v>0</v>
      </c>
    </row>
    <row r="124">
      <c r="A124" s="21" t="str">
        <f>IF(T124=0,"",IF(S124&lt;&gt;"","Revisa: "&amp;S124,IF(OR(L124="Cobrado",L124="Anulado"),"",IF(AND(N124="",OR(L124="Recibido",L124="Confirmado",L124="Preparado",L124="En reparto",L124="Incidencia"),ISNUMBER(I124),INT(Ajustes!$C$5)&gt;INT(I124)),"Retrasado",IF(OR(L124="Entregado",L124="Facturado"),IF(AND(ISNUMBER(V124),ISNUMBER(N124),INT(Ajustes!$C$5)-INT(N124)&gt;V124),IF(L124="Entregado","Sin facturar","Cobro vencido"),""),IF(AND(ISNUMBER(V124),ISNUMBER(Q124),Q124&gt;V124),INDEX(Ajustes!$E$9:$E$17,MATCH(L124,Ajustes!$B$9:$B$17,0)),""))))))</f>
        <v/>
      </c>
      <c r="B124" s="22" t="n"/>
      <c r="C124" s="23" t="n"/>
      <c r="D124" s="24" t="n"/>
      <c r="E124" s="25" t="n"/>
      <c r="F124" s="25" t="n"/>
      <c r="G124" s="25" t="n"/>
      <c r="H124" s="26" t="n"/>
      <c r="I124" s="23" t="n"/>
      <c r="J124" s="25" t="n"/>
      <c r="K124" s="25" t="n"/>
      <c r="L124" s="25" t="n"/>
      <c r="M124" s="23" t="n"/>
      <c r="N124" s="23" t="n"/>
      <c r="O124" s="27" t="n"/>
      <c r="P124" s="25" t="n"/>
      <c r="Q124" s="28" t="str">
        <f>IF(OR(T124=0,L124="Cobrado",L124="Anulado",NOT(ISNUMBER(U124))),"",MAX(0,INT(Ajustes!$C$5)-INT(U124)))</f>
        <v/>
      </c>
      <c r="R124" s="28" t="str">
        <f>IF(OR(T124=0,L124="Anulado",NOT(ISNUMBER(N124)),NOT(ISNUMBER(I124))),"",IF(INT(N124)=INT(I124),"Sí",IF(INT(N124)&gt;INT(I124),"Tarde","Antes")))</f>
        <v/>
      </c>
      <c r="S124" t="str">
        <f>IF(T124=0,"",IF(L124="","falta el estado",IF(NOT(ISNUMBER(MATCH(L124,Ajustes!$B$9:$B$17,0))),"el estado no es de la lista",IF(E124="","falta el cliente",IF(OR(AND(C124&lt;&gt;"",NOT(ISNUMBER(C124))),AND(I124&lt;&gt;"",NOT(ISNUMBER(I124))),AND(M124&lt;&gt;"",NOT(ISNUMBER(M124))),AND(N124&lt;&gt;"",NOT(ISNUMBER(N124)))),"hay una fecha mal escrita",IF(AND(H124&lt;&gt;"",NOT(ISNUMBER(H124))),"el importe no es un número",IF(C124="","falta «Recibido el»",IF(AND(L124&lt;&gt;"Recibido",L124&lt;&gt;"Anulado",I124=""),"falta la entrega acordada",IF(AND(L124&lt;&gt;"Recibido",L124&lt;&gt;"Anulado",M124=""),"falta la fecha del estado",IF(AND(OR(L124="Entregado",L124="Facturado",L124="Cobrado"),N124=""),"falta «Entregado el»",IF(AND(N124&lt;&gt;"",OR(L124="Recibido",L124="Confirmado",L124="Preparado",L124="En reparto")),"tiene «Entregado el»: cambia el estado",IF(OR(INT(C124)&gt;INT(Ajustes!$C$5),AND(M124&lt;&gt;"",INT(M124)&gt;INT(Ajustes!$C$5)),AND(N124&lt;&gt;"",INT(N124)&gt;INT(Ajustes!$C$5))),"hay una fecha posterior a hoy",IF(AND(M124&lt;&gt;"",INT(M124)&lt;INT(C124)),"la fecha del estado es anterior a «Recibido el»",IF(AND(N124&lt;&gt;"",INT(N124)&lt;INT(C124)),"«Entregado el» es anterior a «Recibido el»",""))))))))))))))</f>
        <v/>
      </c>
      <c r="T124">
        <f>IF(COUNTA(B124:P124)&gt;0,1,0)</f>
        <v>0</v>
      </c>
      <c r="U124" t="str">
        <f>IF(T124=0,"",IF(AND(L124="Recibido",M124=""),IF(C124="","",C124),IF(M124="","",M124)))</f>
        <v/>
      </c>
      <c r="V124" t="str">
        <f>IF(OR(T124=0,NOT(ISNUMBER(MATCH(L124,Ajustes!$B$9:$B$17,0)))),"",IF(INDEX(Ajustes!$C$9:$C$17,MATCH(L124,Ajustes!$B$9:$B$17,0))="","",INDEX(Ajustes!$C$9:$C$17,MATCH(L124,Ajustes!$B$9:$B$17,0))))</f>
        <v/>
      </c>
      <c r="W124">
        <f>IF(AND(T124=1,N124="",OR(L124="Recibido",L124="Confirmado",L124="Preparado",L124="En reparto",L124="Incidencia")),1,0)</f>
        <v>0</v>
      </c>
      <c r="X124">
        <f>IF(S124&lt;&gt;"",1,0)</f>
        <v>0</v>
      </c>
      <c r="Y124">
        <f>IF(A124&lt;&gt;"",1,0)</f>
        <v>0</v>
      </c>
      <c r="Z124">
        <f>IF(T124=1,ROW()-5,0)</f>
        <v>0</v>
      </c>
    </row>
    <row r="125">
      <c r="A125" s="21" t="str">
        <f>IF(T125=0,"",IF(S125&lt;&gt;"","Revisa: "&amp;S125,IF(OR(L125="Cobrado",L125="Anulado"),"",IF(AND(N125="",OR(L125="Recibido",L125="Confirmado",L125="Preparado",L125="En reparto",L125="Incidencia"),ISNUMBER(I125),INT(Ajustes!$C$5)&gt;INT(I125)),"Retrasado",IF(OR(L125="Entregado",L125="Facturado"),IF(AND(ISNUMBER(V125),ISNUMBER(N125),INT(Ajustes!$C$5)-INT(N125)&gt;V125),IF(L125="Entregado","Sin facturar","Cobro vencido"),""),IF(AND(ISNUMBER(V125),ISNUMBER(Q125),Q125&gt;V125),INDEX(Ajustes!$E$9:$E$17,MATCH(L125,Ajustes!$B$9:$B$17,0)),""))))))</f>
        <v/>
      </c>
      <c r="B125" s="22" t="n"/>
      <c r="C125" s="23" t="n"/>
      <c r="D125" s="24" t="n"/>
      <c r="E125" s="25" t="n"/>
      <c r="F125" s="25" t="n"/>
      <c r="G125" s="25" t="n"/>
      <c r="H125" s="26" t="n"/>
      <c r="I125" s="23" t="n"/>
      <c r="J125" s="25" t="n"/>
      <c r="K125" s="25" t="n"/>
      <c r="L125" s="25" t="n"/>
      <c r="M125" s="23" t="n"/>
      <c r="N125" s="23" t="n"/>
      <c r="O125" s="27" t="n"/>
      <c r="P125" s="25" t="n"/>
      <c r="Q125" s="28" t="str">
        <f>IF(OR(T125=0,L125="Cobrado",L125="Anulado",NOT(ISNUMBER(U125))),"",MAX(0,INT(Ajustes!$C$5)-INT(U125)))</f>
        <v/>
      </c>
      <c r="R125" s="28" t="str">
        <f>IF(OR(T125=0,L125="Anulado",NOT(ISNUMBER(N125)),NOT(ISNUMBER(I125))),"",IF(INT(N125)=INT(I125),"Sí",IF(INT(N125)&gt;INT(I125),"Tarde","Antes")))</f>
        <v/>
      </c>
      <c r="S125" t="str">
        <f>IF(T125=0,"",IF(L125="","falta el estado",IF(NOT(ISNUMBER(MATCH(L125,Ajustes!$B$9:$B$17,0))),"el estado no es de la lista",IF(E125="","falta el cliente",IF(OR(AND(C125&lt;&gt;"",NOT(ISNUMBER(C125))),AND(I125&lt;&gt;"",NOT(ISNUMBER(I125))),AND(M125&lt;&gt;"",NOT(ISNUMBER(M125))),AND(N125&lt;&gt;"",NOT(ISNUMBER(N125)))),"hay una fecha mal escrita",IF(AND(H125&lt;&gt;"",NOT(ISNUMBER(H125))),"el importe no es un número",IF(C125="","falta «Recibido el»",IF(AND(L125&lt;&gt;"Recibido",L125&lt;&gt;"Anulado",I125=""),"falta la entrega acordada",IF(AND(L125&lt;&gt;"Recibido",L125&lt;&gt;"Anulado",M125=""),"falta la fecha del estado",IF(AND(OR(L125="Entregado",L125="Facturado",L125="Cobrado"),N125=""),"falta «Entregado el»",IF(AND(N125&lt;&gt;"",OR(L125="Recibido",L125="Confirmado",L125="Preparado",L125="En reparto")),"tiene «Entregado el»: cambia el estado",IF(OR(INT(C125)&gt;INT(Ajustes!$C$5),AND(M125&lt;&gt;"",INT(M125)&gt;INT(Ajustes!$C$5)),AND(N125&lt;&gt;"",INT(N125)&gt;INT(Ajustes!$C$5))),"hay una fecha posterior a hoy",IF(AND(M125&lt;&gt;"",INT(M125)&lt;INT(C125)),"la fecha del estado es anterior a «Recibido el»",IF(AND(N125&lt;&gt;"",INT(N125)&lt;INT(C125)),"«Entregado el» es anterior a «Recibido el»",""))))))))))))))</f>
        <v/>
      </c>
      <c r="T125">
        <f>IF(COUNTA(B125:P125)&gt;0,1,0)</f>
        <v>0</v>
      </c>
      <c r="U125" t="str">
        <f>IF(T125=0,"",IF(AND(L125="Recibido",M125=""),IF(C125="","",C125),IF(M125="","",M125)))</f>
        <v/>
      </c>
      <c r="V125" t="str">
        <f>IF(OR(T125=0,NOT(ISNUMBER(MATCH(L125,Ajustes!$B$9:$B$17,0)))),"",IF(INDEX(Ajustes!$C$9:$C$17,MATCH(L125,Ajustes!$B$9:$B$17,0))="","",INDEX(Ajustes!$C$9:$C$17,MATCH(L125,Ajustes!$B$9:$B$17,0))))</f>
        <v/>
      </c>
      <c r="W125">
        <f>IF(AND(T125=1,N125="",OR(L125="Recibido",L125="Confirmado",L125="Preparado",L125="En reparto",L125="Incidencia")),1,0)</f>
        <v>0</v>
      </c>
      <c r="X125">
        <f>IF(S125&lt;&gt;"",1,0)</f>
        <v>0</v>
      </c>
      <c r="Y125">
        <f>IF(A125&lt;&gt;"",1,0)</f>
        <v>0</v>
      </c>
      <c r="Z125">
        <f>IF(T125=1,ROW()-5,0)</f>
        <v>0</v>
      </c>
    </row>
    <row r="126">
      <c r="A126" s="21" t="str">
        <f>IF(T126=0,"",IF(S126&lt;&gt;"","Revisa: "&amp;S126,IF(OR(L126="Cobrado",L126="Anulado"),"",IF(AND(N126="",OR(L126="Recibido",L126="Confirmado",L126="Preparado",L126="En reparto",L126="Incidencia"),ISNUMBER(I126),INT(Ajustes!$C$5)&gt;INT(I126)),"Retrasado",IF(OR(L126="Entregado",L126="Facturado"),IF(AND(ISNUMBER(V126),ISNUMBER(N126),INT(Ajustes!$C$5)-INT(N126)&gt;V126),IF(L126="Entregado","Sin facturar","Cobro vencido"),""),IF(AND(ISNUMBER(V126),ISNUMBER(Q126),Q126&gt;V126),INDEX(Ajustes!$E$9:$E$17,MATCH(L126,Ajustes!$B$9:$B$17,0)),""))))))</f>
        <v/>
      </c>
      <c r="B126" s="22" t="n"/>
      <c r="C126" s="23" t="n"/>
      <c r="D126" s="24" t="n"/>
      <c r="E126" s="25" t="n"/>
      <c r="F126" s="25" t="n"/>
      <c r="G126" s="25" t="n"/>
      <c r="H126" s="26" t="n"/>
      <c r="I126" s="23" t="n"/>
      <c r="J126" s="25" t="n"/>
      <c r="K126" s="25" t="n"/>
      <c r="L126" s="25" t="n"/>
      <c r="M126" s="23" t="n"/>
      <c r="N126" s="23" t="n"/>
      <c r="O126" s="27" t="n"/>
      <c r="P126" s="25" t="n"/>
      <c r="Q126" s="28" t="str">
        <f>IF(OR(T126=0,L126="Cobrado",L126="Anulado",NOT(ISNUMBER(U126))),"",MAX(0,INT(Ajustes!$C$5)-INT(U126)))</f>
        <v/>
      </c>
      <c r="R126" s="28" t="str">
        <f>IF(OR(T126=0,L126="Anulado",NOT(ISNUMBER(N126)),NOT(ISNUMBER(I126))),"",IF(INT(N126)=INT(I126),"Sí",IF(INT(N126)&gt;INT(I126),"Tarde","Antes")))</f>
        <v/>
      </c>
      <c r="S126" t="str">
        <f>IF(T126=0,"",IF(L126="","falta el estado",IF(NOT(ISNUMBER(MATCH(L126,Ajustes!$B$9:$B$17,0))),"el estado no es de la lista",IF(E126="","falta el cliente",IF(OR(AND(C126&lt;&gt;"",NOT(ISNUMBER(C126))),AND(I126&lt;&gt;"",NOT(ISNUMBER(I126))),AND(M126&lt;&gt;"",NOT(ISNUMBER(M126))),AND(N126&lt;&gt;"",NOT(ISNUMBER(N126)))),"hay una fecha mal escrita",IF(AND(H126&lt;&gt;"",NOT(ISNUMBER(H126))),"el importe no es un número",IF(C126="","falta «Recibido el»",IF(AND(L126&lt;&gt;"Recibido",L126&lt;&gt;"Anulado",I126=""),"falta la entrega acordada",IF(AND(L126&lt;&gt;"Recibido",L126&lt;&gt;"Anulado",M126=""),"falta la fecha del estado",IF(AND(OR(L126="Entregado",L126="Facturado",L126="Cobrado"),N126=""),"falta «Entregado el»",IF(AND(N126&lt;&gt;"",OR(L126="Recibido",L126="Confirmado",L126="Preparado",L126="En reparto")),"tiene «Entregado el»: cambia el estado",IF(OR(INT(C126)&gt;INT(Ajustes!$C$5),AND(M126&lt;&gt;"",INT(M126)&gt;INT(Ajustes!$C$5)),AND(N126&lt;&gt;"",INT(N126)&gt;INT(Ajustes!$C$5))),"hay una fecha posterior a hoy",IF(AND(M126&lt;&gt;"",INT(M126)&lt;INT(C126)),"la fecha del estado es anterior a «Recibido el»",IF(AND(N126&lt;&gt;"",INT(N126)&lt;INT(C126)),"«Entregado el» es anterior a «Recibido el»",""))))))))))))))</f>
        <v/>
      </c>
      <c r="T126">
        <f>IF(COUNTA(B126:P126)&gt;0,1,0)</f>
        <v>0</v>
      </c>
      <c r="U126" t="str">
        <f>IF(T126=0,"",IF(AND(L126="Recibido",M126=""),IF(C126="","",C126),IF(M126="","",M126)))</f>
        <v/>
      </c>
      <c r="V126" t="str">
        <f>IF(OR(T126=0,NOT(ISNUMBER(MATCH(L126,Ajustes!$B$9:$B$17,0)))),"",IF(INDEX(Ajustes!$C$9:$C$17,MATCH(L126,Ajustes!$B$9:$B$17,0))="","",INDEX(Ajustes!$C$9:$C$17,MATCH(L126,Ajustes!$B$9:$B$17,0))))</f>
        <v/>
      </c>
      <c r="W126">
        <f>IF(AND(T126=1,N126="",OR(L126="Recibido",L126="Confirmado",L126="Preparado",L126="En reparto",L126="Incidencia")),1,0)</f>
        <v>0</v>
      </c>
      <c r="X126">
        <f>IF(S126&lt;&gt;"",1,0)</f>
        <v>0</v>
      </c>
      <c r="Y126">
        <f>IF(A126&lt;&gt;"",1,0)</f>
        <v>0</v>
      </c>
      <c r="Z126">
        <f>IF(T126=1,ROW()-5,0)</f>
        <v>0</v>
      </c>
    </row>
    <row r="127">
      <c r="A127" s="21" t="str">
        <f>IF(T127=0,"",IF(S127&lt;&gt;"","Revisa: "&amp;S127,IF(OR(L127="Cobrado",L127="Anulado"),"",IF(AND(N127="",OR(L127="Recibido",L127="Confirmado",L127="Preparado",L127="En reparto",L127="Incidencia"),ISNUMBER(I127),INT(Ajustes!$C$5)&gt;INT(I127)),"Retrasado",IF(OR(L127="Entregado",L127="Facturado"),IF(AND(ISNUMBER(V127),ISNUMBER(N127),INT(Ajustes!$C$5)-INT(N127)&gt;V127),IF(L127="Entregado","Sin facturar","Cobro vencido"),""),IF(AND(ISNUMBER(V127),ISNUMBER(Q127),Q127&gt;V127),INDEX(Ajustes!$E$9:$E$17,MATCH(L127,Ajustes!$B$9:$B$17,0)),""))))))</f>
        <v/>
      </c>
      <c r="B127" s="22" t="n"/>
      <c r="C127" s="23" t="n"/>
      <c r="D127" s="24" t="n"/>
      <c r="E127" s="25" t="n"/>
      <c r="F127" s="25" t="n"/>
      <c r="G127" s="25" t="n"/>
      <c r="H127" s="26" t="n"/>
      <c r="I127" s="23" t="n"/>
      <c r="J127" s="25" t="n"/>
      <c r="K127" s="25" t="n"/>
      <c r="L127" s="25" t="n"/>
      <c r="M127" s="23" t="n"/>
      <c r="N127" s="23" t="n"/>
      <c r="O127" s="27" t="n"/>
      <c r="P127" s="25" t="n"/>
      <c r="Q127" s="28" t="str">
        <f>IF(OR(T127=0,L127="Cobrado",L127="Anulado",NOT(ISNUMBER(U127))),"",MAX(0,INT(Ajustes!$C$5)-INT(U127)))</f>
        <v/>
      </c>
      <c r="R127" s="28" t="str">
        <f>IF(OR(T127=0,L127="Anulado",NOT(ISNUMBER(N127)),NOT(ISNUMBER(I127))),"",IF(INT(N127)=INT(I127),"Sí",IF(INT(N127)&gt;INT(I127),"Tarde","Antes")))</f>
        <v/>
      </c>
      <c r="S127" t="str">
        <f>IF(T127=0,"",IF(L127="","falta el estado",IF(NOT(ISNUMBER(MATCH(L127,Ajustes!$B$9:$B$17,0))),"el estado no es de la lista",IF(E127="","falta el cliente",IF(OR(AND(C127&lt;&gt;"",NOT(ISNUMBER(C127))),AND(I127&lt;&gt;"",NOT(ISNUMBER(I127))),AND(M127&lt;&gt;"",NOT(ISNUMBER(M127))),AND(N127&lt;&gt;"",NOT(ISNUMBER(N127)))),"hay una fecha mal escrita",IF(AND(H127&lt;&gt;"",NOT(ISNUMBER(H127))),"el importe no es un número",IF(C127="","falta «Recibido el»",IF(AND(L127&lt;&gt;"Recibido",L127&lt;&gt;"Anulado",I127=""),"falta la entrega acordada",IF(AND(L127&lt;&gt;"Recibido",L127&lt;&gt;"Anulado",M127=""),"falta la fecha del estado",IF(AND(OR(L127="Entregado",L127="Facturado",L127="Cobrado"),N127=""),"falta «Entregado el»",IF(AND(N127&lt;&gt;"",OR(L127="Recibido",L127="Confirmado",L127="Preparado",L127="En reparto")),"tiene «Entregado el»: cambia el estado",IF(OR(INT(C127)&gt;INT(Ajustes!$C$5),AND(M127&lt;&gt;"",INT(M127)&gt;INT(Ajustes!$C$5)),AND(N127&lt;&gt;"",INT(N127)&gt;INT(Ajustes!$C$5))),"hay una fecha posterior a hoy",IF(AND(M127&lt;&gt;"",INT(M127)&lt;INT(C127)),"la fecha del estado es anterior a «Recibido el»",IF(AND(N127&lt;&gt;"",INT(N127)&lt;INT(C127)),"«Entregado el» es anterior a «Recibido el»",""))))))))))))))</f>
        <v/>
      </c>
      <c r="T127">
        <f>IF(COUNTA(B127:P127)&gt;0,1,0)</f>
        <v>0</v>
      </c>
      <c r="U127" t="str">
        <f>IF(T127=0,"",IF(AND(L127="Recibido",M127=""),IF(C127="","",C127),IF(M127="","",M127)))</f>
        <v/>
      </c>
      <c r="V127" t="str">
        <f>IF(OR(T127=0,NOT(ISNUMBER(MATCH(L127,Ajustes!$B$9:$B$17,0)))),"",IF(INDEX(Ajustes!$C$9:$C$17,MATCH(L127,Ajustes!$B$9:$B$17,0))="","",INDEX(Ajustes!$C$9:$C$17,MATCH(L127,Ajustes!$B$9:$B$17,0))))</f>
        <v/>
      </c>
      <c r="W127">
        <f>IF(AND(T127=1,N127="",OR(L127="Recibido",L127="Confirmado",L127="Preparado",L127="En reparto",L127="Incidencia")),1,0)</f>
        <v>0</v>
      </c>
      <c r="X127">
        <f>IF(S127&lt;&gt;"",1,0)</f>
        <v>0</v>
      </c>
      <c r="Y127">
        <f>IF(A127&lt;&gt;"",1,0)</f>
        <v>0</v>
      </c>
      <c r="Z127">
        <f>IF(T127=1,ROW()-5,0)</f>
        <v>0</v>
      </c>
    </row>
    <row r="128">
      <c r="A128" s="21" t="str">
        <f>IF(T128=0,"",IF(S128&lt;&gt;"","Revisa: "&amp;S128,IF(OR(L128="Cobrado",L128="Anulado"),"",IF(AND(N128="",OR(L128="Recibido",L128="Confirmado",L128="Preparado",L128="En reparto",L128="Incidencia"),ISNUMBER(I128),INT(Ajustes!$C$5)&gt;INT(I128)),"Retrasado",IF(OR(L128="Entregado",L128="Facturado"),IF(AND(ISNUMBER(V128),ISNUMBER(N128),INT(Ajustes!$C$5)-INT(N128)&gt;V128),IF(L128="Entregado","Sin facturar","Cobro vencido"),""),IF(AND(ISNUMBER(V128),ISNUMBER(Q128),Q128&gt;V128),INDEX(Ajustes!$E$9:$E$17,MATCH(L128,Ajustes!$B$9:$B$17,0)),""))))))</f>
        <v/>
      </c>
      <c r="B128" s="22" t="n"/>
      <c r="C128" s="23" t="n"/>
      <c r="D128" s="24" t="n"/>
      <c r="E128" s="25" t="n"/>
      <c r="F128" s="25" t="n"/>
      <c r="G128" s="25" t="n"/>
      <c r="H128" s="26" t="n"/>
      <c r="I128" s="23" t="n"/>
      <c r="J128" s="25" t="n"/>
      <c r="K128" s="25" t="n"/>
      <c r="L128" s="25" t="n"/>
      <c r="M128" s="23" t="n"/>
      <c r="N128" s="23" t="n"/>
      <c r="O128" s="27" t="n"/>
      <c r="P128" s="25" t="n"/>
      <c r="Q128" s="28" t="str">
        <f>IF(OR(T128=0,L128="Cobrado",L128="Anulado",NOT(ISNUMBER(U128))),"",MAX(0,INT(Ajustes!$C$5)-INT(U128)))</f>
        <v/>
      </c>
      <c r="R128" s="28" t="str">
        <f>IF(OR(T128=0,L128="Anulado",NOT(ISNUMBER(N128)),NOT(ISNUMBER(I128))),"",IF(INT(N128)=INT(I128),"Sí",IF(INT(N128)&gt;INT(I128),"Tarde","Antes")))</f>
        <v/>
      </c>
      <c r="S128" t="str">
        <f>IF(T128=0,"",IF(L128="","falta el estado",IF(NOT(ISNUMBER(MATCH(L128,Ajustes!$B$9:$B$17,0))),"el estado no es de la lista",IF(E128="","falta el cliente",IF(OR(AND(C128&lt;&gt;"",NOT(ISNUMBER(C128))),AND(I128&lt;&gt;"",NOT(ISNUMBER(I128))),AND(M128&lt;&gt;"",NOT(ISNUMBER(M128))),AND(N128&lt;&gt;"",NOT(ISNUMBER(N128)))),"hay una fecha mal escrita",IF(AND(H128&lt;&gt;"",NOT(ISNUMBER(H128))),"el importe no es un número",IF(C128="","falta «Recibido el»",IF(AND(L128&lt;&gt;"Recibido",L128&lt;&gt;"Anulado",I128=""),"falta la entrega acordada",IF(AND(L128&lt;&gt;"Recibido",L128&lt;&gt;"Anulado",M128=""),"falta la fecha del estado",IF(AND(OR(L128="Entregado",L128="Facturado",L128="Cobrado"),N128=""),"falta «Entregado el»",IF(AND(N128&lt;&gt;"",OR(L128="Recibido",L128="Confirmado",L128="Preparado",L128="En reparto")),"tiene «Entregado el»: cambia el estado",IF(OR(INT(C128)&gt;INT(Ajustes!$C$5),AND(M128&lt;&gt;"",INT(M128)&gt;INT(Ajustes!$C$5)),AND(N128&lt;&gt;"",INT(N128)&gt;INT(Ajustes!$C$5))),"hay una fecha posterior a hoy",IF(AND(M128&lt;&gt;"",INT(M128)&lt;INT(C128)),"la fecha del estado es anterior a «Recibido el»",IF(AND(N128&lt;&gt;"",INT(N128)&lt;INT(C128)),"«Entregado el» es anterior a «Recibido el»",""))))))))))))))</f>
        <v/>
      </c>
      <c r="T128">
        <f>IF(COUNTA(B128:P128)&gt;0,1,0)</f>
        <v>0</v>
      </c>
      <c r="U128" t="str">
        <f>IF(T128=0,"",IF(AND(L128="Recibido",M128=""),IF(C128="","",C128),IF(M128="","",M128)))</f>
        <v/>
      </c>
      <c r="V128" t="str">
        <f>IF(OR(T128=0,NOT(ISNUMBER(MATCH(L128,Ajustes!$B$9:$B$17,0)))),"",IF(INDEX(Ajustes!$C$9:$C$17,MATCH(L128,Ajustes!$B$9:$B$17,0))="","",INDEX(Ajustes!$C$9:$C$17,MATCH(L128,Ajustes!$B$9:$B$17,0))))</f>
        <v/>
      </c>
      <c r="W128">
        <f>IF(AND(T128=1,N128="",OR(L128="Recibido",L128="Confirmado",L128="Preparado",L128="En reparto",L128="Incidencia")),1,0)</f>
        <v>0</v>
      </c>
      <c r="X128">
        <f>IF(S128&lt;&gt;"",1,0)</f>
        <v>0</v>
      </c>
      <c r="Y128">
        <f>IF(A128&lt;&gt;"",1,0)</f>
        <v>0</v>
      </c>
      <c r="Z128">
        <f>IF(T128=1,ROW()-5,0)</f>
        <v>0</v>
      </c>
    </row>
    <row r="129">
      <c r="A129" s="21" t="str">
        <f>IF(T129=0,"",IF(S129&lt;&gt;"","Revisa: "&amp;S129,IF(OR(L129="Cobrado",L129="Anulado"),"",IF(AND(N129="",OR(L129="Recibido",L129="Confirmado",L129="Preparado",L129="En reparto",L129="Incidencia"),ISNUMBER(I129),INT(Ajustes!$C$5)&gt;INT(I129)),"Retrasado",IF(OR(L129="Entregado",L129="Facturado"),IF(AND(ISNUMBER(V129),ISNUMBER(N129),INT(Ajustes!$C$5)-INT(N129)&gt;V129),IF(L129="Entregado","Sin facturar","Cobro vencido"),""),IF(AND(ISNUMBER(V129),ISNUMBER(Q129),Q129&gt;V129),INDEX(Ajustes!$E$9:$E$17,MATCH(L129,Ajustes!$B$9:$B$17,0)),""))))))</f>
        <v/>
      </c>
      <c r="B129" s="22" t="n"/>
      <c r="C129" s="23" t="n"/>
      <c r="D129" s="24" t="n"/>
      <c r="E129" s="25" t="n"/>
      <c r="F129" s="25" t="n"/>
      <c r="G129" s="25" t="n"/>
      <c r="H129" s="26" t="n"/>
      <c r="I129" s="23" t="n"/>
      <c r="J129" s="25" t="n"/>
      <c r="K129" s="25" t="n"/>
      <c r="L129" s="25" t="n"/>
      <c r="M129" s="23" t="n"/>
      <c r="N129" s="23" t="n"/>
      <c r="O129" s="27" t="n"/>
      <c r="P129" s="25" t="n"/>
      <c r="Q129" s="28" t="str">
        <f>IF(OR(T129=0,L129="Cobrado",L129="Anulado",NOT(ISNUMBER(U129))),"",MAX(0,INT(Ajustes!$C$5)-INT(U129)))</f>
        <v/>
      </c>
      <c r="R129" s="28" t="str">
        <f>IF(OR(T129=0,L129="Anulado",NOT(ISNUMBER(N129)),NOT(ISNUMBER(I129))),"",IF(INT(N129)=INT(I129),"Sí",IF(INT(N129)&gt;INT(I129),"Tarde","Antes")))</f>
        <v/>
      </c>
      <c r="S129" t="str">
        <f>IF(T129=0,"",IF(L129="","falta el estado",IF(NOT(ISNUMBER(MATCH(L129,Ajustes!$B$9:$B$17,0))),"el estado no es de la lista",IF(E129="","falta el cliente",IF(OR(AND(C129&lt;&gt;"",NOT(ISNUMBER(C129))),AND(I129&lt;&gt;"",NOT(ISNUMBER(I129))),AND(M129&lt;&gt;"",NOT(ISNUMBER(M129))),AND(N129&lt;&gt;"",NOT(ISNUMBER(N129)))),"hay una fecha mal escrita",IF(AND(H129&lt;&gt;"",NOT(ISNUMBER(H129))),"el importe no es un número",IF(C129="","falta «Recibido el»",IF(AND(L129&lt;&gt;"Recibido",L129&lt;&gt;"Anulado",I129=""),"falta la entrega acordada",IF(AND(L129&lt;&gt;"Recibido",L129&lt;&gt;"Anulado",M129=""),"falta la fecha del estado",IF(AND(OR(L129="Entregado",L129="Facturado",L129="Cobrado"),N129=""),"falta «Entregado el»",IF(AND(N129&lt;&gt;"",OR(L129="Recibido",L129="Confirmado",L129="Preparado",L129="En reparto")),"tiene «Entregado el»: cambia el estado",IF(OR(INT(C129)&gt;INT(Ajustes!$C$5),AND(M129&lt;&gt;"",INT(M129)&gt;INT(Ajustes!$C$5)),AND(N129&lt;&gt;"",INT(N129)&gt;INT(Ajustes!$C$5))),"hay una fecha posterior a hoy",IF(AND(M129&lt;&gt;"",INT(M129)&lt;INT(C129)),"la fecha del estado es anterior a «Recibido el»",IF(AND(N129&lt;&gt;"",INT(N129)&lt;INT(C129)),"«Entregado el» es anterior a «Recibido el»",""))))))))))))))</f>
        <v/>
      </c>
      <c r="T129">
        <f>IF(COUNTA(B129:P129)&gt;0,1,0)</f>
        <v>0</v>
      </c>
      <c r="U129" t="str">
        <f>IF(T129=0,"",IF(AND(L129="Recibido",M129=""),IF(C129="","",C129),IF(M129="","",M129)))</f>
        <v/>
      </c>
      <c r="V129" t="str">
        <f>IF(OR(T129=0,NOT(ISNUMBER(MATCH(L129,Ajustes!$B$9:$B$17,0)))),"",IF(INDEX(Ajustes!$C$9:$C$17,MATCH(L129,Ajustes!$B$9:$B$17,0))="","",INDEX(Ajustes!$C$9:$C$17,MATCH(L129,Ajustes!$B$9:$B$17,0))))</f>
        <v/>
      </c>
      <c r="W129">
        <f>IF(AND(T129=1,N129="",OR(L129="Recibido",L129="Confirmado",L129="Preparado",L129="En reparto",L129="Incidencia")),1,0)</f>
        <v>0</v>
      </c>
      <c r="X129">
        <f>IF(S129&lt;&gt;"",1,0)</f>
        <v>0</v>
      </c>
      <c r="Y129">
        <f>IF(A129&lt;&gt;"",1,0)</f>
        <v>0</v>
      </c>
      <c r="Z129">
        <f>IF(T129=1,ROW()-5,0)</f>
        <v>0</v>
      </c>
    </row>
    <row r="130">
      <c r="A130" s="21" t="str">
        <f>IF(T130=0,"",IF(S130&lt;&gt;"","Revisa: "&amp;S130,IF(OR(L130="Cobrado",L130="Anulado"),"",IF(AND(N130="",OR(L130="Recibido",L130="Confirmado",L130="Preparado",L130="En reparto",L130="Incidencia"),ISNUMBER(I130),INT(Ajustes!$C$5)&gt;INT(I130)),"Retrasado",IF(OR(L130="Entregado",L130="Facturado"),IF(AND(ISNUMBER(V130),ISNUMBER(N130),INT(Ajustes!$C$5)-INT(N130)&gt;V130),IF(L130="Entregado","Sin facturar","Cobro vencido"),""),IF(AND(ISNUMBER(V130),ISNUMBER(Q130),Q130&gt;V130),INDEX(Ajustes!$E$9:$E$17,MATCH(L130,Ajustes!$B$9:$B$17,0)),""))))))</f>
        <v/>
      </c>
      <c r="B130" s="22" t="n"/>
      <c r="C130" s="23" t="n"/>
      <c r="D130" s="24" t="n"/>
      <c r="E130" s="25" t="n"/>
      <c r="F130" s="25" t="n"/>
      <c r="G130" s="25" t="n"/>
      <c r="H130" s="26" t="n"/>
      <c r="I130" s="23" t="n"/>
      <c r="J130" s="25" t="n"/>
      <c r="K130" s="25" t="n"/>
      <c r="L130" s="25" t="n"/>
      <c r="M130" s="23" t="n"/>
      <c r="N130" s="23" t="n"/>
      <c r="O130" s="27" t="n"/>
      <c r="P130" s="25" t="n"/>
      <c r="Q130" s="28" t="str">
        <f>IF(OR(T130=0,L130="Cobrado",L130="Anulado",NOT(ISNUMBER(U130))),"",MAX(0,INT(Ajustes!$C$5)-INT(U130)))</f>
        <v/>
      </c>
      <c r="R130" s="28" t="str">
        <f>IF(OR(T130=0,L130="Anulado",NOT(ISNUMBER(N130)),NOT(ISNUMBER(I130))),"",IF(INT(N130)=INT(I130),"Sí",IF(INT(N130)&gt;INT(I130),"Tarde","Antes")))</f>
        <v/>
      </c>
      <c r="S130" t="str">
        <f>IF(T130=0,"",IF(L130="","falta el estado",IF(NOT(ISNUMBER(MATCH(L130,Ajustes!$B$9:$B$17,0))),"el estado no es de la lista",IF(E130="","falta el cliente",IF(OR(AND(C130&lt;&gt;"",NOT(ISNUMBER(C130))),AND(I130&lt;&gt;"",NOT(ISNUMBER(I130))),AND(M130&lt;&gt;"",NOT(ISNUMBER(M130))),AND(N130&lt;&gt;"",NOT(ISNUMBER(N130)))),"hay una fecha mal escrita",IF(AND(H130&lt;&gt;"",NOT(ISNUMBER(H130))),"el importe no es un número",IF(C130="","falta «Recibido el»",IF(AND(L130&lt;&gt;"Recibido",L130&lt;&gt;"Anulado",I130=""),"falta la entrega acordada",IF(AND(L130&lt;&gt;"Recibido",L130&lt;&gt;"Anulado",M130=""),"falta la fecha del estado",IF(AND(OR(L130="Entregado",L130="Facturado",L130="Cobrado"),N130=""),"falta «Entregado el»",IF(AND(N130&lt;&gt;"",OR(L130="Recibido",L130="Confirmado",L130="Preparado",L130="En reparto")),"tiene «Entregado el»: cambia el estado",IF(OR(INT(C130)&gt;INT(Ajustes!$C$5),AND(M130&lt;&gt;"",INT(M130)&gt;INT(Ajustes!$C$5)),AND(N130&lt;&gt;"",INT(N130)&gt;INT(Ajustes!$C$5))),"hay una fecha posterior a hoy",IF(AND(M130&lt;&gt;"",INT(M130)&lt;INT(C130)),"la fecha del estado es anterior a «Recibido el»",IF(AND(N130&lt;&gt;"",INT(N130)&lt;INT(C130)),"«Entregado el» es anterior a «Recibido el»",""))))))))))))))</f>
        <v/>
      </c>
      <c r="T130">
        <f>IF(COUNTA(B130:P130)&gt;0,1,0)</f>
        <v>0</v>
      </c>
      <c r="U130" t="str">
        <f>IF(T130=0,"",IF(AND(L130="Recibido",M130=""),IF(C130="","",C130),IF(M130="","",M130)))</f>
        <v/>
      </c>
      <c r="V130" t="str">
        <f>IF(OR(T130=0,NOT(ISNUMBER(MATCH(L130,Ajustes!$B$9:$B$17,0)))),"",IF(INDEX(Ajustes!$C$9:$C$17,MATCH(L130,Ajustes!$B$9:$B$17,0))="","",INDEX(Ajustes!$C$9:$C$17,MATCH(L130,Ajustes!$B$9:$B$17,0))))</f>
        <v/>
      </c>
      <c r="W130">
        <f>IF(AND(T130=1,N130="",OR(L130="Recibido",L130="Confirmado",L130="Preparado",L130="En reparto",L130="Incidencia")),1,0)</f>
        <v>0</v>
      </c>
      <c r="X130">
        <f>IF(S130&lt;&gt;"",1,0)</f>
        <v>0</v>
      </c>
      <c r="Y130">
        <f>IF(A130&lt;&gt;"",1,0)</f>
        <v>0</v>
      </c>
      <c r="Z130">
        <f>IF(T130=1,ROW()-5,0)</f>
        <v>0</v>
      </c>
    </row>
    <row r="131">
      <c r="A131" s="21" t="str">
        <f>IF(T131=0,"",IF(S131&lt;&gt;"","Revisa: "&amp;S131,IF(OR(L131="Cobrado",L131="Anulado"),"",IF(AND(N131="",OR(L131="Recibido",L131="Confirmado",L131="Preparado",L131="En reparto",L131="Incidencia"),ISNUMBER(I131),INT(Ajustes!$C$5)&gt;INT(I131)),"Retrasado",IF(OR(L131="Entregado",L131="Facturado"),IF(AND(ISNUMBER(V131),ISNUMBER(N131),INT(Ajustes!$C$5)-INT(N131)&gt;V131),IF(L131="Entregado","Sin facturar","Cobro vencido"),""),IF(AND(ISNUMBER(V131),ISNUMBER(Q131),Q131&gt;V131),INDEX(Ajustes!$E$9:$E$17,MATCH(L131,Ajustes!$B$9:$B$17,0)),""))))))</f>
        <v/>
      </c>
      <c r="B131" s="22" t="n"/>
      <c r="C131" s="23" t="n"/>
      <c r="D131" s="24" t="n"/>
      <c r="E131" s="25" t="n"/>
      <c r="F131" s="25" t="n"/>
      <c r="G131" s="25" t="n"/>
      <c r="H131" s="26" t="n"/>
      <c r="I131" s="23" t="n"/>
      <c r="J131" s="25" t="n"/>
      <c r="K131" s="25" t="n"/>
      <c r="L131" s="25" t="n"/>
      <c r="M131" s="23" t="n"/>
      <c r="N131" s="23" t="n"/>
      <c r="O131" s="27" t="n"/>
      <c r="P131" s="25" t="n"/>
      <c r="Q131" s="28" t="str">
        <f>IF(OR(T131=0,L131="Cobrado",L131="Anulado",NOT(ISNUMBER(U131))),"",MAX(0,INT(Ajustes!$C$5)-INT(U131)))</f>
        <v/>
      </c>
      <c r="R131" s="28" t="str">
        <f>IF(OR(T131=0,L131="Anulado",NOT(ISNUMBER(N131)),NOT(ISNUMBER(I131))),"",IF(INT(N131)=INT(I131),"Sí",IF(INT(N131)&gt;INT(I131),"Tarde","Antes")))</f>
        <v/>
      </c>
      <c r="S131" t="str">
        <f>IF(T131=0,"",IF(L131="","falta el estado",IF(NOT(ISNUMBER(MATCH(L131,Ajustes!$B$9:$B$17,0))),"el estado no es de la lista",IF(E131="","falta el cliente",IF(OR(AND(C131&lt;&gt;"",NOT(ISNUMBER(C131))),AND(I131&lt;&gt;"",NOT(ISNUMBER(I131))),AND(M131&lt;&gt;"",NOT(ISNUMBER(M131))),AND(N131&lt;&gt;"",NOT(ISNUMBER(N131)))),"hay una fecha mal escrita",IF(AND(H131&lt;&gt;"",NOT(ISNUMBER(H131))),"el importe no es un número",IF(C131="","falta «Recibido el»",IF(AND(L131&lt;&gt;"Recibido",L131&lt;&gt;"Anulado",I131=""),"falta la entrega acordada",IF(AND(L131&lt;&gt;"Recibido",L131&lt;&gt;"Anulado",M131=""),"falta la fecha del estado",IF(AND(OR(L131="Entregado",L131="Facturado",L131="Cobrado"),N131=""),"falta «Entregado el»",IF(AND(N131&lt;&gt;"",OR(L131="Recibido",L131="Confirmado",L131="Preparado",L131="En reparto")),"tiene «Entregado el»: cambia el estado",IF(OR(INT(C131)&gt;INT(Ajustes!$C$5),AND(M131&lt;&gt;"",INT(M131)&gt;INT(Ajustes!$C$5)),AND(N131&lt;&gt;"",INT(N131)&gt;INT(Ajustes!$C$5))),"hay una fecha posterior a hoy",IF(AND(M131&lt;&gt;"",INT(M131)&lt;INT(C131)),"la fecha del estado es anterior a «Recibido el»",IF(AND(N131&lt;&gt;"",INT(N131)&lt;INT(C131)),"«Entregado el» es anterior a «Recibido el»",""))))))))))))))</f>
        <v/>
      </c>
      <c r="T131">
        <f>IF(COUNTA(B131:P131)&gt;0,1,0)</f>
        <v>0</v>
      </c>
      <c r="U131" t="str">
        <f>IF(T131=0,"",IF(AND(L131="Recibido",M131=""),IF(C131="","",C131),IF(M131="","",M131)))</f>
        <v/>
      </c>
      <c r="V131" t="str">
        <f>IF(OR(T131=0,NOT(ISNUMBER(MATCH(L131,Ajustes!$B$9:$B$17,0)))),"",IF(INDEX(Ajustes!$C$9:$C$17,MATCH(L131,Ajustes!$B$9:$B$17,0))="","",INDEX(Ajustes!$C$9:$C$17,MATCH(L131,Ajustes!$B$9:$B$17,0))))</f>
        <v/>
      </c>
      <c r="W131">
        <f>IF(AND(T131=1,N131="",OR(L131="Recibido",L131="Confirmado",L131="Preparado",L131="En reparto",L131="Incidencia")),1,0)</f>
        <v>0</v>
      </c>
      <c r="X131">
        <f>IF(S131&lt;&gt;"",1,0)</f>
        <v>0</v>
      </c>
      <c r="Y131">
        <f>IF(A131&lt;&gt;"",1,0)</f>
        <v>0</v>
      </c>
      <c r="Z131">
        <f>IF(T131=1,ROW()-5,0)</f>
        <v>0</v>
      </c>
    </row>
    <row r="132">
      <c r="A132" s="21" t="str">
        <f>IF(T132=0,"",IF(S132&lt;&gt;"","Revisa: "&amp;S132,IF(OR(L132="Cobrado",L132="Anulado"),"",IF(AND(N132="",OR(L132="Recibido",L132="Confirmado",L132="Preparado",L132="En reparto",L132="Incidencia"),ISNUMBER(I132),INT(Ajustes!$C$5)&gt;INT(I132)),"Retrasado",IF(OR(L132="Entregado",L132="Facturado"),IF(AND(ISNUMBER(V132),ISNUMBER(N132),INT(Ajustes!$C$5)-INT(N132)&gt;V132),IF(L132="Entregado","Sin facturar","Cobro vencido"),""),IF(AND(ISNUMBER(V132),ISNUMBER(Q132),Q132&gt;V132),INDEX(Ajustes!$E$9:$E$17,MATCH(L132,Ajustes!$B$9:$B$17,0)),""))))))</f>
        <v/>
      </c>
      <c r="B132" s="22" t="n"/>
      <c r="C132" s="23" t="n"/>
      <c r="D132" s="24" t="n"/>
      <c r="E132" s="25" t="n"/>
      <c r="F132" s="25" t="n"/>
      <c r="G132" s="25" t="n"/>
      <c r="H132" s="26" t="n"/>
      <c r="I132" s="23" t="n"/>
      <c r="J132" s="25" t="n"/>
      <c r="K132" s="25" t="n"/>
      <c r="L132" s="25" t="n"/>
      <c r="M132" s="23" t="n"/>
      <c r="N132" s="23" t="n"/>
      <c r="O132" s="27" t="n"/>
      <c r="P132" s="25" t="n"/>
      <c r="Q132" s="28" t="str">
        <f>IF(OR(T132=0,L132="Cobrado",L132="Anulado",NOT(ISNUMBER(U132))),"",MAX(0,INT(Ajustes!$C$5)-INT(U132)))</f>
        <v/>
      </c>
      <c r="R132" s="28" t="str">
        <f>IF(OR(T132=0,L132="Anulado",NOT(ISNUMBER(N132)),NOT(ISNUMBER(I132))),"",IF(INT(N132)=INT(I132),"Sí",IF(INT(N132)&gt;INT(I132),"Tarde","Antes")))</f>
        <v/>
      </c>
      <c r="S132" t="str">
        <f>IF(T132=0,"",IF(L132="","falta el estado",IF(NOT(ISNUMBER(MATCH(L132,Ajustes!$B$9:$B$17,0))),"el estado no es de la lista",IF(E132="","falta el cliente",IF(OR(AND(C132&lt;&gt;"",NOT(ISNUMBER(C132))),AND(I132&lt;&gt;"",NOT(ISNUMBER(I132))),AND(M132&lt;&gt;"",NOT(ISNUMBER(M132))),AND(N132&lt;&gt;"",NOT(ISNUMBER(N132)))),"hay una fecha mal escrita",IF(AND(H132&lt;&gt;"",NOT(ISNUMBER(H132))),"el importe no es un número",IF(C132="","falta «Recibido el»",IF(AND(L132&lt;&gt;"Recibido",L132&lt;&gt;"Anulado",I132=""),"falta la entrega acordada",IF(AND(L132&lt;&gt;"Recibido",L132&lt;&gt;"Anulado",M132=""),"falta la fecha del estado",IF(AND(OR(L132="Entregado",L132="Facturado",L132="Cobrado"),N132=""),"falta «Entregado el»",IF(AND(N132&lt;&gt;"",OR(L132="Recibido",L132="Confirmado",L132="Preparado",L132="En reparto")),"tiene «Entregado el»: cambia el estado",IF(OR(INT(C132)&gt;INT(Ajustes!$C$5),AND(M132&lt;&gt;"",INT(M132)&gt;INT(Ajustes!$C$5)),AND(N132&lt;&gt;"",INT(N132)&gt;INT(Ajustes!$C$5))),"hay una fecha posterior a hoy",IF(AND(M132&lt;&gt;"",INT(M132)&lt;INT(C132)),"la fecha del estado es anterior a «Recibido el»",IF(AND(N132&lt;&gt;"",INT(N132)&lt;INT(C132)),"«Entregado el» es anterior a «Recibido el»",""))))))))))))))</f>
        <v/>
      </c>
      <c r="T132">
        <f>IF(COUNTA(B132:P132)&gt;0,1,0)</f>
        <v>0</v>
      </c>
      <c r="U132" t="str">
        <f>IF(T132=0,"",IF(AND(L132="Recibido",M132=""),IF(C132="","",C132),IF(M132="","",M132)))</f>
        <v/>
      </c>
      <c r="V132" t="str">
        <f>IF(OR(T132=0,NOT(ISNUMBER(MATCH(L132,Ajustes!$B$9:$B$17,0)))),"",IF(INDEX(Ajustes!$C$9:$C$17,MATCH(L132,Ajustes!$B$9:$B$17,0))="","",INDEX(Ajustes!$C$9:$C$17,MATCH(L132,Ajustes!$B$9:$B$17,0))))</f>
        <v/>
      </c>
      <c r="W132">
        <f>IF(AND(T132=1,N132="",OR(L132="Recibido",L132="Confirmado",L132="Preparado",L132="En reparto",L132="Incidencia")),1,0)</f>
        <v>0</v>
      </c>
      <c r="X132">
        <f>IF(S132&lt;&gt;"",1,0)</f>
        <v>0</v>
      </c>
      <c r="Y132">
        <f>IF(A132&lt;&gt;"",1,0)</f>
        <v>0</v>
      </c>
      <c r="Z132">
        <f>IF(T132=1,ROW()-5,0)</f>
        <v>0</v>
      </c>
    </row>
    <row r="133">
      <c r="A133" s="21" t="str">
        <f>IF(T133=0,"",IF(S133&lt;&gt;"","Revisa: "&amp;S133,IF(OR(L133="Cobrado",L133="Anulado"),"",IF(AND(N133="",OR(L133="Recibido",L133="Confirmado",L133="Preparado",L133="En reparto",L133="Incidencia"),ISNUMBER(I133),INT(Ajustes!$C$5)&gt;INT(I133)),"Retrasado",IF(OR(L133="Entregado",L133="Facturado"),IF(AND(ISNUMBER(V133),ISNUMBER(N133),INT(Ajustes!$C$5)-INT(N133)&gt;V133),IF(L133="Entregado","Sin facturar","Cobro vencido"),""),IF(AND(ISNUMBER(V133),ISNUMBER(Q133),Q133&gt;V133),INDEX(Ajustes!$E$9:$E$17,MATCH(L133,Ajustes!$B$9:$B$17,0)),""))))))</f>
        <v/>
      </c>
      <c r="B133" s="22" t="n"/>
      <c r="C133" s="23" t="n"/>
      <c r="D133" s="24" t="n"/>
      <c r="E133" s="25" t="n"/>
      <c r="F133" s="25" t="n"/>
      <c r="G133" s="25" t="n"/>
      <c r="H133" s="26" t="n"/>
      <c r="I133" s="23" t="n"/>
      <c r="J133" s="25" t="n"/>
      <c r="K133" s="25" t="n"/>
      <c r="L133" s="25" t="n"/>
      <c r="M133" s="23" t="n"/>
      <c r="N133" s="23" t="n"/>
      <c r="O133" s="27" t="n"/>
      <c r="P133" s="25" t="n"/>
      <c r="Q133" s="28" t="str">
        <f>IF(OR(T133=0,L133="Cobrado",L133="Anulado",NOT(ISNUMBER(U133))),"",MAX(0,INT(Ajustes!$C$5)-INT(U133)))</f>
        <v/>
      </c>
      <c r="R133" s="28" t="str">
        <f>IF(OR(T133=0,L133="Anulado",NOT(ISNUMBER(N133)),NOT(ISNUMBER(I133))),"",IF(INT(N133)=INT(I133),"Sí",IF(INT(N133)&gt;INT(I133),"Tarde","Antes")))</f>
        <v/>
      </c>
      <c r="S133" t="str">
        <f>IF(T133=0,"",IF(L133="","falta el estado",IF(NOT(ISNUMBER(MATCH(L133,Ajustes!$B$9:$B$17,0))),"el estado no es de la lista",IF(E133="","falta el cliente",IF(OR(AND(C133&lt;&gt;"",NOT(ISNUMBER(C133))),AND(I133&lt;&gt;"",NOT(ISNUMBER(I133))),AND(M133&lt;&gt;"",NOT(ISNUMBER(M133))),AND(N133&lt;&gt;"",NOT(ISNUMBER(N133)))),"hay una fecha mal escrita",IF(AND(H133&lt;&gt;"",NOT(ISNUMBER(H133))),"el importe no es un número",IF(C133="","falta «Recibido el»",IF(AND(L133&lt;&gt;"Recibido",L133&lt;&gt;"Anulado",I133=""),"falta la entrega acordada",IF(AND(L133&lt;&gt;"Recibido",L133&lt;&gt;"Anulado",M133=""),"falta la fecha del estado",IF(AND(OR(L133="Entregado",L133="Facturado",L133="Cobrado"),N133=""),"falta «Entregado el»",IF(AND(N133&lt;&gt;"",OR(L133="Recibido",L133="Confirmado",L133="Preparado",L133="En reparto")),"tiene «Entregado el»: cambia el estado",IF(OR(INT(C133)&gt;INT(Ajustes!$C$5),AND(M133&lt;&gt;"",INT(M133)&gt;INT(Ajustes!$C$5)),AND(N133&lt;&gt;"",INT(N133)&gt;INT(Ajustes!$C$5))),"hay una fecha posterior a hoy",IF(AND(M133&lt;&gt;"",INT(M133)&lt;INT(C133)),"la fecha del estado es anterior a «Recibido el»",IF(AND(N133&lt;&gt;"",INT(N133)&lt;INT(C133)),"«Entregado el» es anterior a «Recibido el»",""))))))))))))))</f>
        <v/>
      </c>
      <c r="T133">
        <f>IF(COUNTA(B133:P133)&gt;0,1,0)</f>
        <v>0</v>
      </c>
      <c r="U133" t="str">
        <f>IF(T133=0,"",IF(AND(L133="Recibido",M133=""),IF(C133="","",C133),IF(M133="","",M133)))</f>
        <v/>
      </c>
      <c r="V133" t="str">
        <f>IF(OR(T133=0,NOT(ISNUMBER(MATCH(L133,Ajustes!$B$9:$B$17,0)))),"",IF(INDEX(Ajustes!$C$9:$C$17,MATCH(L133,Ajustes!$B$9:$B$17,0))="","",INDEX(Ajustes!$C$9:$C$17,MATCH(L133,Ajustes!$B$9:$B$17,0))))</f>
        <v/>
      </c>
      <c r="W133">
        <f>IF(AND(T133=1,N133="",OR(L133="Recibido",L133="Confirmado",L133="Preparado",L133="En reparto",L133="Incidencia")),1,0)</f>
        <v>0</v>
      </c>
      <c r="X133">
        <f>IF(S133&lt;&gt;"",1,0)</f>
        <v>0</v>
      </c>
      <c r="Y133">
        <f>IF(A133&lt;&gt;"",1,0)</f>
        <v>0</v>
      </c>
      <c r="Z133">
        <f>IF(T133=1,ROW()-5,0)</f>
        <v>0</v>
      </c>
    </row>
    <row r="134">
      <c r="A134" s="21" t="str">
        <f>IF(T134=0,"",IF(S134&lt;&gt;"","Revisa: "&amp;S134,IF(OR(L134="Cobrado",L134="Anulado"),"",IF(AND(N134="",OR(L134="Recibido",L134="Confirmado",L134="Preparado",L134="En reparto",L134="Incidencia"),ISNUMBER(I134),INT(Ajustes!$C$5)&gt;INT(I134)),"Retrasado",IF(OR(L134="Entregado",L134="Facturado"),IF(AND(ISNUMBER(V134),ISNUMBER(N134),INT(Ajustes!$C$5)-INT(N134)&gt;V134),IF(L134="Entregado","Sin facturar","Cobro vencido"),""),IF(AND(ISNUMBER(V134),ISNUMBER(Q134),Q134&gt;V134),INDEX(Ajustes!$E$9:$E$17,MATCH(L134,Ajustes!$B$9:$B$17,0)),""))))))</f>
        <v/>
      </c>
      <c r="B134" s="22" t="n"/>
      <c r="C134" s="23" t="n"/>
      <c r="D134" s="24" t="n"/>
      <c r="E134" s="25" t="n"/>
      <c r="F134" s="25" t="n"/>
      <c r="G134" s="25" t="n"/>
      <c r="H134" s="26" t="n"/>
      <c r="I134" s="23" t="n"/>
      <c r="J134" s="25" t="n"/>
      <c r="K134" s="25" t="n"/>
      <c r="L134" s="25" t="n"/>
      <c r="M134" s="23" t="n"/>
      <c r="N134" s="23" t="n"/>
      <c r="O134" s="27" t="n"/>
      <c r="P134" s="25" t="n"/>
      <c r="Q134" s="28" t="str">
        <f>IF(OR(T134=0,L134="Cobrado",L134="Anulado",NOT(ISNUMBER(U134))),"",MAX(0,INT(Ajustes!$C$5)-INT(U134)))</f>
        <v/>
      </c>
      <c r="R134" s="28" t="str">
        <f>IF(OR(T134=0,L134="Anulado",NOT(ISNUMBER(N134)),NOT(ISNUMBER(I134))),"",IF(INT(N134)=INT(I134),"Sí",IF(INT(N134)&gt;INT(I134),"Tarde","Antes")))</f>
        <v/>
      </c>
      <c r="S134" t="str">
        <f>IF(T134=0,"",IF(L134="","falta el estado",IF(NOT(ISNUMBER(MATCH(L134,Ajustes!$B$9:$B$17,0))),"el estado no es de la lista",IF(E134="","falta el cliente",IF(OR(AND(C134&lt;&gt;"",NOT(ISNUMBER(C134))),AND(I134&lt;&gt;"",NOT(ISNUMBER(I134))),AND(M134&lt;&gt;"",NOT(ISNUMBER(M134))),AND(N134&lt;&gt;"",NOT(ISNUMBER(N134)))),"hay una fecha mal escrita",IF(AND(H134&lt;&gt;"",NOT(ISNUMBER(H134))),"el importe no es un número",IF(C134="","falta «Recibido el»",IF(AND(L134&lt;&gt;"Recibido",L134&lt;&gt;"Anulado",I134=""),"falta la entrega acordada",IF(AND(L134&lt;&gt;"Recibido",L134&lt;&gt;"Anulado",M134=""),"falta la fecha del estado",IF(AND(OR(L134="Entregado",L134="Facturado",L134="Cobrado"),N134=""),"falta «Entregado el»",IF(AND(N134&lt;&gt;"",OR(L134="Recibido",L134="Confirmado",L134="Preparado",L134="En reparto")),"tiene «Entregado el»: cambia el estado",IF(OR(INT(C134)&gt;INT(Ajustes!$C$5),AND(M134&lt;&gt;"",INT(M134)&gt;INT(Ajustes!$C$5)),AND(N134&lt;&gt;"",INT(N134)&gt;INT(Ajustes!$C$5))),"hay una fecha posterior a hoy",IF(AND(M134&lt;&gt;"",INT(M134)&lt;INT(C134)),"la fecha del estado es anterior a «Recibido el»",IF(AND(N134&lt;&gt;"",INT(N134)&lt;INT(C134)),"«Entregado el» es anterior a «Recibido el»",""))))))))))))))</f>
        <v/>
      </c>
      <c r="T134">
        <f>IF(COUNTA(B134:P134)&gt;0,1,0)</f>
        <v>0</v>
      </c>
      <c r="U134" t="str">
        <f>IF(T134=0,"",IF(AND(L134="Recibido",M134=""),IF(C134="","",C134),IF(M134="","",M134)))</f>
        <v/>
      </c>
      <c r="V134" t="str">
        <f>IF(OR(T134=0,NOT(ISNUMBER(MATCH(L134,Ajustes!$B$9:$B$17,0)))),"",IF(INDEX(Ajustes!$C$9:$C$17,MATCH(L134,Ajustes!$B$9:$B$17,0))="","",INDEX(Ajustes!$C$9:$C$17,MATCH(L134,Ajustes!$B$9:$B$17,0))))</f>
        <v/>
      </c>
      <c r="W134">
        <f>IF(AND(T134=1,N134="",OR(L134="Recibido",L134="Confirmado",L134="Preparado",L134="En reparto",L134="Incidencia")),1,0)</f>
        <v>0</v>
      </c>
      <c r="X134">
        <f>IF(S134&lt;&gt;"",1,0)</f>
        <v>0</v>
      </c>
      <c r="Y134">
        <f>IF(A134&lt;&gt;"",1,0)</f>
        <v>0</v>
      </c>
      <c r="Z134">
        <f>IF(T134=1,ROW()-5,0)</f>
        <v>0</v>
      </c>
    </row>
    <row r="135">
      <c r="A135" s="21" t="str">
        <f>IF(T135=0,"",IF(S135&lt;&gt;"","Revisa: "&amp;S135,IF(OR(L135="Cobrado",L135="Anulado"),"",IF(AND(N135="",OR(L135="Recibido",L135="Confirmado",L135="Preparado",L135="En reparto",L135="Incidencia"),ISNUMBER(I135),INT(Ajustes!$C$5)&gt;INT(I135)),"Retrasado",IF(OR(L135="Entregado",L135="Facturado"),IF(AND(ISNUMBER(V135),ISNUMBER(N135),INT(Ajustes!$C$5)-INT(N135)&gt;V135),IF(L135="Entregado","Sin facturar","Cobro vencido"),""),IF(AND(ISNUMBER(V135),ISNUMBER(Q135),Q135&gt;V135),INDEX(Ajustes!$E$9:$E$17,MATCH(L135,Ajustes!$B$9:$B$17,0)),""))))))</f>
        <v/>
      </c>
      <c r="B135" s="22" t="n"/>
      <c r="C135" s="23" t="n"/>
      <c r="D135" s="24" t="n"/>
      <c r="E135" s="25" t="n"/>
      <c r="F135" s="25" t="n"/>
      <c r="G135" s="25" t="n"/>
      <c r="H135" s="26" t="n"/>
      <c r="I135" s="23" t="n"/>
      <c r="J135" s="25" t="n"/>
      <c r="K135" s="25" t="n"/>
      <c r="L135" s="25" t="n"/>
      <c r="M135" s="23" t="n"/>
      <c r="N135" s="23" t="n"/>
      <c r="O135" s="27" t="n"/>
      <c r="P135" s="25" t="n"/>
      <c r="Q135" s="28" t="str">
        <f>IF(OR(T135=0,L135="Cobrado",L135="Anulado",NOT(ISNUMBER(U135))),"",MAX(0,INT(Ajustes!$C$5)-INT(U135)))</f>
        <v/>
      </c>
      <c r="R135" s="28" t="str">
        <f>IF(OR(T135=0,L135="Anulado",NOT(ISNUMBER(N135)),NOT(ISNUMBER(I135))),"",IF(INT(N135)=INT(I135),"Sí",IF(INT(N135)&gt;INT(I135),"Tarde","Antes")))</f>
        <v/>
      </c>
      <c r="S135" t="str">
        <f>IF(T135=0,"",IF(L135="","falta el estado",IF(NOT(ISNUMBER(MATCH(L135,Ajustes!$B$9:$B$17,0))),"el estado no es de la lista",IF(E135="","falta el cliente",IF(OR(AND(C135&lt;&gt;"",NOT(ISNUMBER(C135))),AND(I135&lt;&gt;"",NOT(ISNUMBER(I135))),AND(M135&lt;&gt;"",NOT(ISNUMBER(M135))),AND(N135&lt;&gt;"",NOT(ISNUMBER(N135)))),"hay una fecha mal escrita",IF(AND(H135&lt;&gt;"",NOT(ISNUMBER(H135))),"el importe no es un número",IF(C135="","falta «Recibido el»",IF(AND(L135&lt;&gt;"Recibido",L135&lt;&gt;"Anulado",I135=""),"falta la entrega acordada",IF(AND(L135&lt;&gt;"Recibido",L135&lt;&gt;"Anulado",M135=""),"falta la fecha del estado",IF(AND(OR(L135="Entregado",L135="Facturado",L135="Cobrado"),N135=""),"falta «Entregado el»",IF(AND(N135&lt;&gt;"",OR(L135="Recibido",L135="Confirmado",L135="Preparado",L135="En reparto")),"tiene «Entregado el»: cambia el estado",IF(OR(INT(C135)&gt;INT(Ajustes!$C$5),AND(M135&lt;&gt;"",INT(M135)&gt;INT(Ajustes!$C$5)),AND(N135&lt;&gt;"",INT(N135)&gt;INT(Ajustes!$C$5))),"hay una fecha posterior a hoy",IF(AND(M135&lt;&gt;"",INT(M135)&lt;INT(C135)),"la fecha del estado es anterior a «Recibido el»",IF(AND(N135&lt;&gt;"",INT(N135)&lt;INT(C135)),"«Entregado el» es anterior a «Recibido el»",""))))))))))))))</f>
        <v/>
      </c>
      <c r="T135">
        <f>IF(COUNTA(B135:P135)&gt;0,1,0)</f>
        <v>0</v>
      </c>
      <c r="U135" t="str">
        <f>IF(T135=0,"",IF(AND(L135="Recibido",M135=""),IF(C135="","",C135),IF(M135="","",M135)))</f>
        <v/>
      </c>
      <c r="V135" t="str">
        <f>IF(OR(T135=0,NOT(ISNUMBER(MATCH(L135,Ajustes!$B$9:$B$17,0)))),"",IF(INDEX(Ajustes!$C$9:$C$17,MATCH(L135,Ajustes!$B$9:$B$17,0))="","",INDEX(Ajustes!$C$9:$C$17,MATCH(L135,Ajustes!$B$9:$B$17,0))))</f>
        <v/>
      </c>
      <c r="W135">
        <f>IF(AND(T135=1,N135="",OR(L135="Recibido",L135="Confirmado",L135="Preparado",L135="En reparto",L135="Incidencia")),1,0)</f>
        <v>0</v>
      </c>
      <c r="X135">
        <f>IF(S135&lt;&gt;"",1,0)</f>
        <v>0</v>
      </c>
      <c r="Y135">
        <f>IF(A135&lt;&gt;"",1,0)</f>
        <v>0</v>
      </c>
      <c r="Z135">
        <f>IF(T135=1,ROW()-5,0)</f>
        <v>0</v>
      </c>
    </row>
    <row r="136">
      <c r="A136" s="21" t="str">
        <f>IF(T136=0,"",IF(S136&lt;&gt;"","Revisa: "&amp;S136,IF(OR(L136="Cobrado",L136="Anulado"),"",IF(AND(N136="",OR(L136="Recibido",L136="Confirmado",L136="Preparado",L136="En reparto",L136="Incidencia"),ISNUMBER(I136),INT(Ajustes!$C$5)&gt;INT(I136)),"Retrasado",IF(OR(L136="Entregado",L136="Facturado"),IF(AND(ISNUMBER(V136),ISNUMBER(N136),INT(Ajustes!$C$5)-INT(N136)&gt;V136),IF(L136="Entregado","Sin facturar","Cobro vencido"),""),IF(AND(ISNUMBER(V136),ISNUMBER(Q136),Q136&gt;V136),INDEX(Ajustes!$E$9:$E$17,MATCH(L136,Ajustes!$B$9:$B$17,0)),""))))))</f>
        <v/>
      </c>
      <c r="B136" s="22" t="n"/>
      <c r="C136" s="23" t="n"/>
      <c r="D136" s="24" t="n"/>
      <c r="E136" s="25" t="n"/>
      <c r="F136" s="25" t="n"/>
      <c r="G136" s="25" t="n"/>
      <c r="H136" s="26" t="n"/>
      <c r="I136" s="23" t="n"/>
      <c r="J136" s="25" t="n"/>
      <c r="K136" s="25" t="n"/>
      <c r="L136" s="25" t="n"/>
      <c r="M136" s="23" t="n"/>
      <c r="N136" s="23" t="n"/>
      <c r="O136" s="27" t="n"/>
      <c r="P136" s="25" t="n"/>
      <c r="Q136" s="28" t="str">
        <f>IF(OR(T136=0,L136="Cobrado",L136="Anulado",NOT(ISNUMBER(U136))),"",MAX(0,INT(Ajustes!$C$5)-INT(U136)))</f>
        <v/>
      </c>
      <c r="R136" s="28" t="str">
        <f>IF(OR(T136=0,L136="Anulado",NOT(ISNUMBER(N136)),NOT(ISNUMBER(I136))),"",IF(INT(N136)=INT(I136),"Sí",IF(INT(N136)&gt;INT(I136),"Tarde","Antes")))</f>
        <v/>
      </c>
      <c r="S136" t="str">
        <f>IF(T136=0,"",IF(L136="","falta el estado",IF(NOT(ISNUMBER(MATCH(L136,Ajustes!$B$9:$B$17,0))),"el estado no es de la lista",IF(E136="","falta el cliente",IF(OR(AND(C136&lt;&gt;"",NOT(ISNUMBER(C136))),AND(I136&lt;&gt;"",NOT(ISNUMBER(I136))),AND(M136&lt;&gt;"",NOT(ISNUMBER(M136))),AND(N136&lt;&gt;"",NOT(ISNUMBER(N136)))),"hay una fecha mal escrita",IF(AND(H136&lt;&gt;"",NOT(ISNUMBER(H136))),"el importe no es un número",IF(C136="","falta «Recibido el»",IF(AND(L136&lt;&gt;"Recibido",L136&lt;&gt;"Anulado",I136=""),"falta la entrega acordada",IF(AND(L136&lt;&gt;"Recibido",L136&lt;&gt;"Anulado",M136=""),"falta la fecha del estado",IF(AND(OR(L136="Entregado",L136="Facturado",L136="Cobrado"),N136=""),"falta «Entregado el»",IF(AND(N136&lt;&gt;"",OR(L136="Recibido",L136="Confirmado",L136="Preparado",L136="En reparto")),"tiene «Entregado el»: cambia el estado",IF(OR(INT(C136)&gt;INT(Ajustes!$C$5),AND(M136&lt;&gt;"",INT(M136)&gt;INT(Ajustes!$C$5)),AND(N136&lt;&gt;"",INT(N136)&gt;INT(Ajustes!$C$5))),"hay una fecha posterior a hoy",IF(AND(M136&lt;&gt;"",INT(M136)&lt;INT(C136)),"la fecha del estado es anterior a «Recibido el»",IF(AND(N136&lt;&gt;"",INT(N136)&lt;INT(C136)),"«Entregado el» es anterior a «Recibido el»",""))))))))))))))</f>
        <v/>
      </c>
      <c r="T136">
        <f>IF(COUNTA(B136:P136)&gt;0,1,0)</f>
        <v>0</v>
      </c>
      <c r="U136" t="str">
        <f>IF(T136=0,"",IF(AND(L136="Recibido",M136=""),IF(C136="","",C136),IF(M136="","",M136)))</f>
        <v/>
      </c>
      <c r="V136" t="str">
        <f>IF(OR(T136=0,NOT(ISNUMBER(MATCH(L136,Ajustes!$B$9:$B$17,0)))),"",IF(INDEX(Ajustes!$C$9:$C$17,MATCH(L136,Ajustes!$B$9:$B$17,0))="","",INDEX(Ajustes!$C$9:$C$17,MATCH(L136,Ajustes!$B$9:$B$17,0))))</f>
        <v/>
      </c>
      <c r="W136">
        <f>IF(AND(T136=1,N136="",OR(L136="Recibido",L136="Confirmado",L136="Preparado",L136="En reparto",L136="Incidencia")),1,0)</f>
        <v>0</v>
      </c>
      <c r="X136">
        <f>IF(S136&lt;&gt;"",1,0)</f>
        <v>0</v>
      </c>
      <c r="Y136">
        <f>IF(A136&lt;&gt;"",1,0)</f>
        <v>0</v>
      </c>
      <c r="Z136">
        <f>IF(T136=1,ROW()-5,0)</f>
        <v>0</v>
      </c>
    </row>
    <row r="137">
      <c r="A137" s="21" t="str">
        <f>IF(T137=0,"",IF(S137&lt;&gt;"","Revisa: "&amp;S137,IF(OR(L137="Cobrado",L137="Anulado"),"",IF(AND(N137="",OR(L137="Recibido",L137="Confirmado",L137="Preparado",L137="En reparto",L137="Incidencia"),ISNUMBER(I137),INT(Ajustes!$C$5)&gt;INT(I137)),"Retrasado",IF(OR(L137="Entregado",L137="Facturado"),IF(AND(ISNUMBER(V137),ISNUMBER(N137),INT(Ajustes!$C$5)-INT(N137)&gt;V137),IF(L137="Entregado","Sin facturar","Cobro vencido"),""),IF(AND(ISNUMBER(V137),ISNUMBER(Q137),Q137&gt;V137),INDEX(Ajustes!$E$9:$E$17,MATCH(L137,Ajustes!$B$9:$B$17,0)),""))))))</f>
        <v/>
      </c>
      <c r="B137" s="22" t="n"/>
      <c r="C137" s="23" t="n"/>
      <c r="D137" s="24" t="n"/>
      <c r="E137" s="25" t="n"/>
      <c r="F137" s="25" t="n"/>
      <c r="G137" s="25" t="n"/>
      <c r="H137" s="26" t="n"/>
      <c r="I137" s="23" t="n"/>
      <c r="J137" s="25" t="n"/>
      <c r="K137" s="25" t="n"/>
      <c r="L137" s="25" t="n"/>
      <c r="M137" s="23" t="n"/>
      <c r="N137" s="23" t="n"/>
      <c r="O137" s="27" t="n"/>
      <c r="P137" s="25" t="n"/>
      <c r="Q137" s="28" t="str">
        <f>IF(OR(T137=0,L137="Cobrado",L137="Anulado",NOT(ISNUMBER(U137))),"",MAX(0,INT(Ajustes!$C$5)-INT(U137)))</f>
        <v/>
      </c>
      <c r="R137" s="28" t="str">
        <f>IF(OR(T137=0,L137="Anulado",NOT(ISNUMBER(N137)),NOT(ISNUMBER(I137))),"",IF(INT(N137)=INT(I137),"Sí",IF(INT(N137)&gt;INT(I137),"Tarde","Antes")))</f>
        <v/>
      </c>
      <c r="S137" t="str">
        <f>IF(T137=0,"",IF(L137="","falta el estado",IF(NOT(ISNUMBER(MATCH(L137,Ajustes!$B$9:$B$17,0))),"el estado no es de la lista",IF(E137="","falta el cliente",IF(OR(AND(C137&lt;&gt;"",NOT(ISNUMBER(C137))),AND(I137&lt;&gt;"",NOT(ISNUMBER(I137))),AND(M137&lt;&gt;"",NOT(ISNUMBER(M137))),AND(N137&lt;&gt;"",NOT(ISNUMBER(N137)))),"hay una fecha mal escrita",IF(AND(H137&lt;&gt;"",NOT(ISNUMBER(H137))),"el importe no es un número",IF(C137="","falta «Recibido el»",IF(AND(L137&lt;&gt;"Recibido",L137&lt;&gt;"Anulado",I137=""),"falta la entrega acordada",IF(AND(L137&lt;&gt;"Recibido",L137&lt;&gt;"Anulado",M137=""),"falta la fecha del estado",IF(AND(OR(L137="Entregado",L137="Facturado",L137="Cobrado"),N137=""),"falta «Entregado el»",IF(AND(N137&lt;&gt;"",OR(L137="Recibido",L137="Confirmado",L137="Preparado",L137="En reparto")),"tiene «Entregado el»: cambia el estado",IF(OR(INT(C137)&gt;INT(Ajustes!$C$5),AND(M137&lt;&gt;"",INT(M137)&gt;INT(Ajustes!$C$5)),AND(N137&lt;&gt;"",INT(N137)&gt;INT(Ajustes!$C$5))),"hay una fecha posterior a hoy",IF(AND(M137&lt;&gt;"",INT(M137)&lt;INT(C137)),"la fecha del estado es anterior a «Recibido el»",IF(AND(N137&lt;&gt;"",INT(N137)&lt;INT(C137)),"«Entregado el» es anterior a «Recibido el»",""))))))))))))))</f>
        <v/>
      </c>
      <c r="T137">
        <f>IF(COUNTA(B137:P137)&gt;0,1,0)</f>
        <v>0</v>
      </c>
      <c r="U137" t="str">
        <f>IF(T137=0,"",IF(AND(L137="Recibido",M137=""),IF(C137="","",C137),IF(M137="","",M137)))</f>
        <v/>
      </c>
      <c r="V137" t="str">
        <f>IF(OR(T137=0,NOT(ISNUMBER(MATCH(L137,Ajustes!$B$9:$B$17,0)))),"",IF(INDEX(Ajustes!$C$9:$C$17,MATCH(L137,Ajustes!$B$9:$B$17,0))="","",INDEX(Ajustes!$C$9:$C$17,MATCH(L137,Ajustes!$B$9:$B$17,0))))</f>
        <v/>
      </c>
      <c r="W137">
        <f>IF(AND(T137=1,N137="",OR(L137="Recibido",L137="Confirmado",L137="Preparado",L137="En reparto",L137="Incidencia")),1,0)</f>
        <v>0</v>
      </c>
      <c r="X137">
        <f>IF(S137&lt;&gt;"",1,0)</f>
        <v>0</v>
      </c>
      <c r="Y137">
        <f>IF(A137&lt;&gt;"",1,0)</f>
        <v>0</v>
      </c>
      <c r="Z137">
        <f>IF(T137=1,ROW()-5,0)</f>
        <v>0</v>
      </c>
    </row>
    <row r="138">
      <c r="A138" s="21" t="str">
        <f>IF(T138=0,"",IF(S138&lt;&gt;"","Revisa: "&amp;S138,IF(OR(L138="Cobrado",L138="Anulado"),"",IF(AND(N138="",OR(L138="Recibido",L138="Confirmado",L138="Preparado",L138="En reparto",L138="Incidencia"),ISNUMBER(I138),INT(Ajustes!$C$5)&gt;INT(I138)),"Retrasado",IF(OR(L138="Entregado",L138="Facturado"),IF(AND(ISNUMBER(V138),ISNUMBER(N138),INT(Ajustes!$C$5)-INT(N138)&gt;V138),IF(L138="Entregado","Sin facturar","Cobro vencido"),""),IF(AND(ISNUMBER(V138),ISNUMBER(Q138),Q138&gt;V138),INDEX(Ajustes!$E$9:$E$17,MATCH(L138,Ajustes!$B$9:$B$17,0)),""))))))</f>
        <v/>
      </c>
      <c r="B138" s="22" t="n"/>
      <c r="C138" s="23" t="n"/>
      <c r="D138" s="24" t="n"/>
      <c r="E138" s="25" t="n"/>
      <c r="F138" s="25" t="n"/>
      <c r="G138" s="25" t="n"/>
      <c r="H138" s="26" t="n"/>
      <c r="I138" s="23" t="n"/>
      <c r="J138" s="25" t="n"/>
      <c r="K138" s="25" t="n"/>
      <c r="L138" s="25" t="n"/>
      <c r="M138" s="23" t="n"/>
      <c r="N138" s="23" t="n"/>
      <c r="O138" s="27" t="n"/>
      <c r="P138" s="25" t="n"/>
      <c r="Q138" s="28" t="str">
        <f>IF(OR(T138=0,L138="Cobrado",L138="Anulado",NOT(ISNUMBER(U138))),"",MAX(0,INT(Ajustes!$C$5)-INT(U138)))</f>
        <v/>
      </c>
      <c r="R138" s="28" t="str">
        <f>IF(OR(T138=0,L138="Anulado",NOT(ISNUMBER(N138)),NOT(ISNUMBER(I138))),"",IF(INT(N138)=INT(I138),"Sí",IF(INT(N138)&gt;INT(I138),"Tarde","Antes")))</f>
        <v/>
      </c>
      <c r="S138" t="str">
        <f>IF(T138=0,"",IF(L138="","falta el estado",IF(NOT(ISNUMBER(MATCH(L138,Ajustes!$B$9:$B$17,0))),"el estado no es de la lista",IF(E138="","falta el cliente",IF(OR(AND(C138&lt;&gt;"",NOT(ISNUMBER(C138))),AND(I138&lt;&gt;"",NOT(ISNUMBER(I138))),AND(M138&lt;&gt;"",NOT(ISNUMBER(M138))),AND(N138&lt;&gt;"",NOT(ISNUMBER(N138)))),"hay una fecha mal escrita",IF(AND(H138&lt;&gt;"",NOT(ISNUMBER(H138))),"el importe no es un número",IF(C138="","falta «Recibido el»",IF(AND(L138&lt;&gt;"Recibido",L138&lt;&gt;"Anulado",I138=""),"falta la entrega acordada",IF(AND(L138&lt;&gt;"Recibido",L138&lt;&gt;"Anulado",M138=""),"falta la fecha del estado",IF(AND(OR(L138="Entregado",L138="Facturado",L138="Cobrado"),N138=""),"falta «Entregado el»",IF(AND(N138&lt;&gt;"",OR(L138="Recibido",L138="Confirmado",L138="Preparado",L138="En reparto")),"tiene «Entregado el»: cambia el estado",IF(OR(INT(C138)&gt;INT(Ajustes!$C$5),AND(M138&lt;&gt;"",INT(M138)&gt;INT(Ajustes!$C$5)),AND(N138&lt;&gt;"",INT(N138)&gt;INT(Ajustes!$C$5))),"hay una fecha posterior a hoy",IF(AND(M138&lt;&gt;"",INT(M138)&lt;INT(C138)),"la fecha del estado es anterior a «Recibido el»",IF(AND(N138&lt;&gt;"",INT(N138)&lt;INT(C138)),"«Entregado el» es anterior a «Recibido el»",""))))))))))))))</f>
        <v/>
      </c>
      <c r="T138">
        <f>IF(COUNTA(B138:P138)&gt;0,1,0)</f>
        <v>0</v>
      </c>
      <c r="U138" t="str">
        <f>IF(T138=0,"",IF(AND(L138="Recibido",M138=""),IF(C138="","",C138),IF(M138="","",M138)))</f>
        <v/>
      </c>
      <c r="V138" t="str">
        <f>IF(OR(T138=0,NOT(ISNUMBER(MATCH(L138,Ajustes!$B$9:$B$17,0)))),"",IF(INDEX(Ajustes!$C$9:$C$17,MATCH(L138,Ajustes!$B$9:$B$17,0))="","",INDEX(Ajustes!$C$9:$C$17,MATCH(L138,Ajustes!$B$9:$B$17,0))))</f>
        <v/>
      </c>
      <c r="W138">
        <f>IF(AND(T138=1,N138="",OR(L138="Recibido",L138="Confirmado",L138="Preparado",L138="En reparto",L138="Incidencia")),1,0)</f>
        <v>0</v>
      </c>
      <c r="X138">
        <f>IF(S138&lt;&gt;"",1,0)</f>
        <v>0</v>
      </c>
      <c r="Y138">
        <f>IF(A138&lt;&gt;"",1,0)</f>
        <v>0</v>
      </c>
      <c r="Z138">
        <f>IF(T138=1,ROW()-5,0)</f>
        <v>0</v>
      </c>
    </row>
    <row r="139">
      <c r="A139" s="21" t="str">
        <f>IF(T139=0,"",IF(S139&lt;&gt;"","Revisa: "&amp;S139,IF(OR(L139="Cobrado",L139="Anulado"),"",IF(AND(N139="",OR(L139="Recibido",L139="Confirmado",L139="Preparado",L139="En reparto",L139="Incidencia"),ISNUMBER(I139),INT(Ajustes!$C$5)&gt;INT(I139)),"Retrasado",IF(OR(L139="Entregado",L139="Facturado"),IF(AND(ISNUMBER(V139),ISNUMBER(N139),INT(Ajustes!$C$5)-INT(N139)&gt;V139),IF(L139="Entregado","Sin facturar","Cobro vencido"),""),IF(AND(ISNUMBER(V139),ISNUMBER(Q139),Q139&gt;V139),INDEX(Ajustes!$E$9:$E$17,MATCH(L139,Ajustes!$B$9:$B$17,0)),""))))))</f>
        <v/>
      </c>
      <c r="B139" s="22" t="n"/>
      <c r="C139" s="23" t="n"/>
      <c r="D139" s="24" t="n"/>
      <c r="E139" s="25" t="n"/>
      <c r="F139" s="25" t="n"/>
      <c r="G139" s="25" t="n"/>
      <c r="H139" s="26" t="n"/>
      <c r="I139" s="23" t="n"/>
      <c r="J139" s="25" t="n"/>
      <c r="K139" s="25" t="n"/>
      <c r="L139" s="25" t="n"/>
      <c r="M139" s="23" t="n"/>
      <c r="N139" s="23" t="n"/>
      <c r="O139" s="27" t="n"/>
      <c r="P139" s="25" t="n"/>
      <c r="Q139" s="28" t="str">
        <f>IF(OR(T139=0,L139="Cobrado",L139="Anulado",NOT(ISNUMBER(U139))),"",MAX(0,INT(Ajustes!$C$5)-INT(U139)))</f>
        <v/>
      </c>
      <c r="R139" s="28" t="str">
        <f>IF(OR(T139=0,L139="Anulado",NOT(ISNUMBER(N139)),NOT(ISNUMBER(I139))),"",IF(INT(N139)=INT(I139),"Sí",IF(INT(N139)&gt;INT(I139),"Tarde","Antes")))</f>
        <v/>
      </c>
      <c r="S139" t="str">
        <f>IF(T139=0,"",IF(L139="","falta el estado",IF(NOT(ISNUMBER(MATCH(L139,Ajustes!$B$9:$B$17,0))),"el estado no es de la lista",IF(E139="","falta el cliente",IF(OR(AND(C139&lt;&gt;"",NOT(ISNUMBER(C139))),AND(I139&lt;&gt;"",NOT(ISNUMBER(I139))),AND(M139&lt;&gt;"",NOT(ISNUMBER(M139))),AND(N139&lt;&gt;"",NOT(ISNUMBER(N139)))),"hay una fecha mal escrita",IF(AND(H139&lt;&gt;"",NOT(ISNUMBER(H139))),"el importe no es un número",IF(C139="","falta «Recibido el»",IF(AND(L139&lt;&gt;"Recibido",L139&lt;&gt;"Anulado",I139=""),"falta la entrega acordada",IF(AND(L139&lt;&gt;"Recibido",L139&lt;&gt;"Anulado",M139=""),"falta la fecha del estado",IF(AND(OR(L139="Entregado",L139="Facturado",L139="Cobrado"),N139=""),"falta «Entregado el»",IF(AND(N139&lt;&gt;"",OR(L139="Recibido",L139="Confirmado",L139="Preparado",L139="En reparto")),"tiene «Entregado el»: cambia el estado",IF(OR(INT(C139)&gt;INT(Ajustes!$C$5),AND(M139&lt;&gt;"",INT(M139)&gt;INT(Ajustes!$C$5)),AND(N139&lt;&gt;"",INT(N139)&gt;INT(Ajustes!$C$5))),"hay una fecha posterior a hoy",IF(AND(M139&lt;&gt;"",INT(M139)&lt;INT(C139)),"la fecha del estado es anterior a «Recibido el»",IF(AND(N139&lt;&gt;"",INT(N139)&lt;INT(C139)),"«Entregado el» es anterior a «Recibido el»",""))))))))))))))</f>
        <v/>
      </c>
      <c r="T139">
        <f>IF(COUNTA(B139:P139)&gt;0,1,0)</f>
        <v>0</v>
      </c>
      <c r="U139" t="str">
        <f>IF(T139=0,"",IF(AND(L139="Recibido",M139=""),IF(C139="","",C139),IF(M139="","",M139)))</f>
        <v/>
      </c>
      <c r="V139" t="str">
        <f>IF(OR(T139=0,NOT(ISNUMBER(MATCH(L139,Ajustes!$B$9:$B$17,0)))),"",IF(INDEX(Ajustes!$C$9:$C$17,MATCH(L139,Ajustes!$B$9:$B$17,0))="","",INDEX(Ajustes!$C$9:$C$17,MATCH(L139,Ajustes!$B$9:$B$17,0))))</f>
        <v/>
      </c>
      <c r="W139">
        <f>IF(AND(T139=1,N139="",OR(L139="Recibido",L139="Confirmado",L139="Preparado",L139="En reparto",L139="Incidencia")),1,0)</f>
        <v>0</v>
      </c>
      <c r="X139">
        <f>IF(S139&lt;&gt;"",1,0)</f>
        <v>0</v>
      </c>
      <c r="Y139">
        <f>IF(A139&lt;&gt;"",1,0)</f>
        <v>0</v>
      </c>
      <c r="Z139">
        <f>IF(T139=1,ROW()-5,0)</f>
        <v>0</v>
      </c>
    </row>
    <row r="140">
      <c r="A140" s="21" t="str">
        <f>IF(T140=0,"",IF(S140&lt;&gt;"","Revisa: "&amp;S140,IF(OR(L140="Cobrado",L140="Anulado"),"",IF(AND(N140="",OR(L140="Recibido",L140="Confirmado",L140="Preparado",L140="En reparto",L140="Incidencia"),ISNUMBER(I140),INT(Ajustes!$C$5)&gt;INT(I140)),"Retrasado",IF(OR(L140="Entregado",L140="Facturado"),IF(AND(ISNUMBER(V140),ISNUMBER(N140),INT(Ajustes!$C$5)-INT(N140)&gt;V140),IF(L140="Entregado","Sin facturar","Cobro vencido"),""),IF(AND(ISNUMBER(V140),ISNUMBER(Q140),Q140&gt;V140),INDEX(Ajustes!$E$9:$E$17,MATCH(L140,Ajustes!$B$9:$B$17,0)),""))))))</f>
        <v/>
      </c>
      <c r="B140" s="22" t="n"/>
      <c r="C140" s="23" t="n"/>
      <c r="D140" s="24" t="n"/>
      <c r="E140" s="25" t="n"/>
      <c r="F140" s="25" t="n"/>
      <c r="G140" s="25" t="n"/>
      <c r="H140" s="26" t="n"/>
      <c r="I140" s="23" t="n"/>
      <c r="J140" s="25" t="n"/>
      <c r="K140" s="25" t="n"/>
      <c r="L140" s="25" t="n"/>
      <c r="M140" s="23" t="n"/>
      <c r="N140" s="23" t="n"/>
      <c r="O140" s="27" t="n"/>
      <c r="P140" s="25" t="n"/>
      <c r="Q140" s="28" t="str">
        <f>IF(OR(T140=0,L140="Cobrado",L140="Anulado",NOT(ISNUMBER(U140))),"",MAX(0,INT(Ajustes!$C$5)-INT(U140)))</f>
        <v/>
      </c>
      <c r="R140" s="28" t="str">
        <f>IF(OR(T140=0,L140="Anulado",NOT(ISNUMBER(N140)),NOT(ISNUMBER(I140))),"",IF(INT(N140)=INT(I140),"Sí",IF(INT(N140)&gt;INT(I140),"Tarde","Antes")))</f>
        <v/>
      </c>
      <c r="S140" t="str">
        <f>IF(T140=0,"",IF(L140="","falta el estado",IF(NOT(ISNUMBER(MATCH(L140,Ajustes!$B$9:$B$17,0))),"el estado no es de la lista",IF(E140="","falta el cliente",IF(OR(AND(C140&lt;&gt;"",NOT(ISNUMBER(C140))),AND(I140&lt;&gt;"",NOT(ISNUMBER(I140))),AND(M140&lt;&gt;"",NOT(ISNUMBER(M140))),AND(N140&lt;&gt;"",NOT(ISNUMBER(N140)))),"hay una fecha mal escrita",IF(AND(H140&lt;&gt;"",NOT(ISNUMBER(H140))),"el importe no es un número",IF(C140="","falta «Recibido el»",IF(AND(L140&lt;&gt;"Recibido",L140&lt;&gt;"Anulado",I140=""),"falta la entrega acordada",IF(AND(L140&lt;&gt;"Recibido",L140&lt;&gt;"Anulado",M140=""),"falta la fecha del estado",IF(AND(OR(L140="Entregado",L140="Facturado",L140="Cobrado"),N140=""),"falta «Entregado el»",IF(AND(N140&lt;&gt;"",OR(L140="Recibido",L140="Confirmado",L140="Preparado",L140="En reparto")),"tiene «Entregado el»: cambia el estado",IF(OR(INT(C140)&gt;INT(Ajustes!$C$5),AND(M140&lt;&gt;"",INT(M140)&gt;INT(Ajustes!$C$5)),AND(N140&lt;&gt;"",INT(N140)&gt;INT(Ajustes!$C$5))),"hay una fecha posterior a hoy",IF(AND(M140&lt;&gt;"",INT(M140)&lt;INT(C140)),"la fecha del estado es anterior a «Recibido el»",IF(AND(N140&lt;&gt;"",INT(N140)&lt;INT(C140)),"«Entregado el» es anterior a «Recibido el»",""))))))))))))))</f>
        <v/>
      </c>
      <c r="T140">
        <f>IF(COUNTA(B140:P140)&gt;0,1,0)</f>
        <v>0</v>
      </c>
      <c r="U140" t="str">
        <f>IF(T140=0,"",IF(AND(L140="Recibido",M140=""),IF(C140="","",C140),IF(M140="","",M140)))</f>
        <v/>
      </c>
      <c r="V140" t="str">
        <f>IF(OR(T140=0,NOT(ISNUMBER(MATCH(L140,Ajustes!$B$9:$B$17,0)))),"",IF(INDEX(Ajustes!$C$9:$C$17,MATCH(L140,Ajustes!$B$9:$B$17,0))="","",INDEX(Ajustes!$C$9:$C$17,MATCH(L140,Ajustes!$B$9:$B$17,0))))</f>
        <v/>
      </c>
      <c r="W140">
        <f>IF(AND(T140=1,N140="",OR(L140="Recibido",L140="Confirmado",L140="Preparado",L140="En reparto",L140="Incidencia")),1,0)</f>
        <v>0</v>
      </c>
      <c r="X140">
        <f>IF(S140&lt;&gt;"",1,0)</f>
        <v>0</v>
      </c>
      <c r="Y140">
        <f>IF(A140&lt;&gt;"",1,0)</f>
        <v>0</v>
      </c>
      <c r="Z140">
        <f>IF(T140=1,ROW()-5,0)</f>
        <v>0</v>
      </c>
    </row>
    <row r="141">
      <c r="A141" s="21" t="str">
        <f>IF(T141=0,"",IF(S141&lt;&gt;"","Revisa: "&amp;S141,IF(OR(L141="Cobrado",L141="Anulado"),"",IF(AND(N141="",OR(L141="Recibido",L141="Confirmado",L141="Preparado",L141="En reparto",L141="Incidencia"),ISNUMBER(I141),INT(Ajustes!$C$5)&gt;INT(I141)),"Retrasado",IF(OR(L141="Entregado",L141="Facturado"),IF(AND(ISNUMBER(V141),ISNUMBER(N141),INT(Ajustes!$C$5)-INT(N141)&gt;V141),IF(L141="Entregado","Sin facturar","Cobro vencido"),""),IF(AND(ISNUMBER(V141),ISNUMBER(Q141),Q141&gt;V141),INDEX(Ajustes!$E$9:$E$17,MATCH(L141,Ajustes!$B$9:$B$17,0)),""))))))</f>
        <v/>
      </c>
      <c r="B141" s="22" t="n"/>
      <c r="C141" s="23" t="n"/>
      <c r="D141" s="24" t="n"/>
      <c r="E141" s="25" t="n"/>
      <c r="F141" s="25" t="n"/>
      <c r="G141" s="25" t="n"/>
      <c r="H141" s="26" t="n"/>
      <c r="I141" s="23" t="n"/>
      <c r="J141" s="25" t="n"/>
      <c r="K141" s="25" t="n"/>
      <c r="L141" s="25" t="n"/>
      <c r="M141" s="23" t="n"/>
      <c r="N141" s="23" t="n"/>
      <c r="O141" s="27" t="n"/>
      <c r="P141" s="25" t="n"/>
      <c r="Q141" s="28" t="str">
        <f>IF(OR(T141=0,L141="Cobrado",L141="Anulado",NOT(ISNUMBER(U141))),"",MAX(0,INT(Ajustes!$C$5)-INT(U141)))</f>
        <v/>
      </c>
      <c r="R141" s="28" t="str">
        <f>IF(OR(T141=0,L141="Anulado",NOT(ISNUMBER(N141)),NOT(ISNUMBER(I141))),"",IF(INT(N141)=INT(I141),"Sí",IF(INT(N141)&gt;INT(I141),"Tarde","Antes")))</f>
        <v/>
      </c>
      <c r="S141" t="str">
        <f>IF(T141=0,"",IF(L141="","falta el estado",IF(NOT(ISNUMBER(MATCH(L141,Ajustes!$B$9:$B$17,0))),"el estado no es de la lista",IF(E141="","falta el cliente",IF(OR(AND(C141&lt;&gt;"",NOT(ISNUMBER(C141))),AND(I141&lt;&gt;"",NOT(ISNUMBER(I141))),AND(M141&lt;&gt;"",NOT(ISNUMBER(M141))),AND(N141&lt;&gt;"",NOT(ISNUMBER(N141)))),"hay una fecha mal escrita",IF(AND(H141&lt;&gt;"",NOT(ISNUMBER(H141))),"el importe no es un número",IF(C141="","falta «Recibido el»",IF(AND(L141&lt;&gt;"Recibido",L141&lt;&gt;"Anulado",I141=""),"falta la entrega acordada",IF(AND(L141&lt;&gt;"Recibido",L141&lt;&gt;"Anulado",M141=""),"falta la fecha del estado",IF(AND(OR(L141="Entregado",L141="Facturado",L141="Cobrado"),N141=""),"falta «Entregado el»",IF(AND(N141&lt;&gt;"",OR(L141="Recibido",L141="Confirmado",L141="Preparado",L141="En reparto")),"tiene «Entregado el»: cambia el estado",IF(OR(INT(C141)&gt;INT(Ajustes!$C$5),AND(M141&lt;&gt;"",INT(M141)&gt;INT(Ajustes!$C$5)),AND(N141&lt;&gt;"",INT(N141)&gt;INT(Ajustes!$C$5))),"hay una fecha posterior a hoy",IF(AND(M141&lt;&gt;"",INT(M141)&lt;INT(C141)),"la fecha del estado es anterior a «Recibido el»",IF(AND(N141&lt;&gt;"",INT(N141)&lt;INT(C141)),"«Entregado el» es anterior a «Recibido el»",""))))))))))))))</f>
        <v/>
      </c>
      <c r="T141">
        <f>IF(COUNTA(B141:P141)&gt;0,1,0)</f>
        <v>0</v>
      </c>
      <c r="U141" t="str">
        <f>IF(T141=0,"",IF(AND(L141="Recibido",M141=""),IF(C141="","",C141),IF(M141="","",M141)))</f>
        <v/>
      </c>
      <c r="V141" t="str">
        <f>IF(OR(T141=0,NOT(ISNUMBER(MATCH(L141,Ajustes!$B$9:$B$17,0)))),"",IF(INDEX(Ajustes!$C$9:$C$17,MATCH(L141,Ajustes!$B$9:$B$17,0))="","",INDEX(Ajustes!$C$9:$C$17,MATCH(L141,Ajustes!$B$9:$B$17,0))))</f>
        <v/>
      </c>
      <c r="W141">
        <f>IF(AND(T141=1,N141="",OR(L141="Recibido",L141="Confirmado",L141="Preparado",L141="En reparto",L141="Incidencia")),1,0)</f>
        <v>0</v>
      </c>
      <c r="X141">
        <f>IF(S141&lt;&gt;"",1,0)</f>
        <v>0</v>
      </c>
      <c r="Y141">
        <f>IF(A141&lt;&gt;"",1,0)</f>
        <v>0</v>
      </c>
      <c r="Z141">
        <f>IF(T141=1,ROW()-5,0)</f>
        <v>0</v>
      </c>
    </row>
    <row r="142">
      <c r="A142" s="21" t="str">
        <f>IF(T142=0,"",IF(S142&lt;&gt;"","Revisa: "&amp;S142,IF(OR(L142="Cobrado",L142="Anulado"),"",IF(AND(N142="",OR(L142="Recibido",L142="Confirmado",L142="Preparado",L142="En reparto",L142="Incidencia"),ISNUMBER(I142),INT(Ajustes!$C$5)&gt;INT(I142)),"Retrasado",IF(OR(L142="Entregado",L142="Facturado"),IF(AND(ISNUMBER(V142),ISNUMBER(N142),INT(Ajustes!$C$5)-INT(N142)&gt;V142),IF(L142="Entregado","Sin facturar","Cobro vencido"),""),IF(AND(ISNUMBER(V142),ISNUMBER(Q142),Q142&gt;V142),INDEX(Ajustes!$E$9:$E$17,MATCH(L142,Ajustes!$B$9:$B$17,0)),""))))))</f>
        <v/>
      </c>
      <c r="B142" s="22" t="n"/>
      <c r="C142" s="23" t="n"/>
      <c r="D142" s="24" t="n"/>
      <c r="E142" s="25" t="n"/>
      <c r="F142" s="25" t="n"/>
      <c r="G142" s="25" t="n"/>
      <c r="H142" s="26" t="n"/>
      <c r="I142" s="23" t="n"/>
      <c r="J142" s="25" t="n"/>
      <c r="K142" s="25" t="n"/>
      <c r="L142" s="25" t="n"/>
      <c r="M142" s="23" t="n"/>
      <c r="N142" s="23" t="n"/>
      <c r="O142" s="27" t="n"/>
      <c r="P142" s="25" t="n"/>
      <c r="Q142" s="28" t="str">
        <f>IF(OR(T142=0,L142="Cobrado",L142="Anulado",NOT(ISNUMBER(U142))),"",MAX(0,INT(Ajustes!$C$5)-INT(U142)))</f>
        <v/>
      </c>
      <c r="R142" s="28" t="str">
        <f>IF(OR(T142=0,L142="Anulado",NOT(ISNUMBER(N142)),NOT(ISNUMBER(I142))),"",IF(INT(N142)=INT(I142),"Sí",IF(INT(N142)&gt;INT(I142),"Tarde","Antes")))</f>
        <v/>
      </c>
      <c r="S142" t="str">
        <f>IF(T142=0,"",IF(L142="","falta el estado",IF(NOT(ISNUMBER(MATCH(L142,Ajustes!$B$9:$B$17,0))),"el estado no es de la lista",IF(E142="","falta el cliente",IF(OR(AND(C142&lt;&gt;"",NOT(ISNUMBER(C142))),AND(I142&lt;&gt;"",NOT(ISNUMBER(I142))),AND(M142&lt;&gt;"",NOT(ISNUMBER(M142))),AND(N142&lt;&gt;"",NOT(ISNUMBER(N142)))),"hay una fecha mal escrita",IF(AND(H142&lt;&gt;"",NOT(ISNUMBER(H142))),"el importe no es un número",IF(C142="","falta «Recibido el»",IF(AND(L142&lt;&gt;"Recibido",L142&lt;&gt;"Anulado",I142=""),"falta la entrega acordada",IF(AND(L142&lt;&gt;"Recibido",L142&lt;&gt;"Anulado",M142=""),"falta la fecha del estado",IF(AND(OR(L142="Entregado",L142="Facturado",L142="Cobrado"),N142=""),"falta «Entregado el»",IF(AND(N142&lt;&gt;"",OR(L142="Recibido",L142="Confirmado",L142="Preparado",L142="En reparto")),"tiene «Entregado el»: cambia el estado",IF(OR(INT(C142)&gt;INT(Ajustes!$C$5),AND(M142&lt;&gt;"",INT(M142)&gt;INT(Ajustes!$C$5)),AND(N142&lt;&gt;"",INT(N142)&gt;INT(Ajustes!$C$5))),"hay una fecha posterior a hoy",IF(AND(M142&lt;&gt;"",INT(M142)&lt;INT(C142)),"la fecha del estado es anterior a «Recibido el»",IF(AND(N142&lt;&gt;"",INT(N142)&lt;INT(C142)),"«Entregado el» es anterior a «Recibido el»",""))))))))))))))</f>
        <v/>
      </c>
      <c r="T142">
        <f>IF(COUNTA(B142:P142)&gt;0,1,0)</f>
        <v>0</v>
      </c>
      <c r="U142" t="str">
        <f>IF(T142=0,"",IF(AND(L142="Recibido",M142=""),IF(C142="","",C142),IF(M142="","",M142)))</f>
        <v/>
      </c>
      <c r="V142" t="str">
        <f>IF(OR(T142=0,NOT(ISNUMBER(MATCH(L142,Ajustes!$B$9:$B$17,0)))),"",IF(INDEX(Ajustes!$C$9:$C$17,MATCH(L142,Ajustes!$B$9:$B$17,0))="","",INDEX(Ajustes!$C$9:$C$17,MATCH(L142,Ajustes!$B$9:$B$17,0))))</f>
        <v/>
      </c>
      <c r="W142">
        <f>IF(AND(T142=1,N142="",OR(L142="Recibido",L142="Confirmado",L142="Preparado",L142="En reparto",L142="Incidencia")),1,0)</f>
        <v>0</v>
      </c>
      <c r="X142">
        <f>IF(S142&lt;&gt;"",1,0)</f>
        <v>0</v>
      </c>
      <c r="Y142">
        <f>IF(A142&lt;&gt;"",1,0)</f>
        <v>0</v>
      </c>
      <c r="Z142">
        <f>IF(T142=1,ROW()-5,0)</f>
        <v>0</v>
      </c>
    </row>
    <row r="143">
      <c r="A143" s="21" t="str">
        <f>IF(T143=0,"",IF(S143&lt;&gt;"","Revisa: "&amp;S143,IF(OR(L143="Cobrado",L143="Anulado"),"",IF(AND(N143="",OR(L143="Recibido",L143="Confirmado",L143="Preparado",L143="En reparto",L143="Incidencia"),ISNUMBER(I143),INT(Ajustes!$C$5)&gt;INT(I143)),"Retrasado",IF(OR(L143="Entregado",L143="Facturado"),IF(AND(ISNUMBER(V143),ISNUMBER(N143),INT(Ajustes!$C$5)-INT(N143)&gt;V143),IF(L143="Entregado","Sin facturar","Cobro vencido"),""),IF(AND(ISNUMBER(V143),ISNUMBER(Q143),Q143&gt;V143),INDEX(Ajustes!$E$9:$E$17,MATCH(L143,Ajustes!$B$9:$B$17,0)),""))))))</f>
        <v/>
      </c>
      <c r="B143" s="22" t="n"/>
      <c r="C143" s="23" t="n"/>
      <c r="D143" s="24" t="n"/>
      <c r="E143" s="25" t="n"/>
      <c r="F143" s="25" t="n"/>
      <c r="G143" s="25" t="n"/>
      <c r="H143" s="26" t="n"/>
      <c r="I143" s="23" t="n"/>
      <c r="J143" s="25" t="n"/>
      <c r="K143" s="25" t="n"/>
      <c r="L143" s="25" t="n"/>
      <c r="M143" s="23" t="n"/>
      <c r="N143" s="23" t="n"/>
      <c r="O143" s="27" t="n"/>
      <c r="P143" s="25" t="n"/>
      <c r="Q143" s="28" t="str">
        <f>IF(OR(T143=0,L143="Cobrado",L143="Anulado",NOT(ISNUMBER(U143))),"",MAX(0,INT(Ajustes!$C$5)-INT(U143)))</f>
        <v/>
      </c>
      <c r="R143" s="28" t="str">
        <f>IF(OR(T143=0,L143="Anulado",NOT(ISNUMBER(N143)),NOT(ISNUMBER(I143))),"",IF(INT(N143)=INT(I143),"Sí",IF(INT(N143)&gt;INT(I143),"Tarde","Antes")))</f>
        <v/>
      </c>
      <c r="S143" t="str">
        <f>IF(T143=0,"",IF(L143="","falta el estado",IF(NOT(ISNUMBER(MATCH(L143,Ajustes!$B$9:$B$17,0))),"el estado no es de la lista",IF(E143="","falta el cliente",IF(OR(AND(C143&lt;&gt;"",NOT(ISNUMBER(C143))),AND(I143&lt;&gt;"",NOT(ISNUMBER(I143))),AND(M143&lt;&gt;"",NOT(ISNUMBER(M143))),AND(N143&lt;&gt;"",NOT(ISNUMBER(N143)))),"hay una fecha mal escrita",IF(AND(H143&lt;&gt;"",NOT(ISNUMBER(H143))),"el importe no es un número",IF(C143="","falta «Recibido el»",IF(AND(L143&lt;&gt;"Recibido",L143&lt;&gt;"Anulado",I143=""),"falta la entrega acordada",IF(AND(L143&lt;&gt;"Recibido",L143&lt;&gt;"Anulado",M143=""),"falta la fecha del estado",IF(AND(OR(L143="Entregado",L143="Facturado",L143="Cobrado"),N143=""),"falta «Entregado el»",IF(AND(N143&lt;&gt;"",OR(L143="Recibido",L143="Confirmado",L143="Preparado",L143="En reparto")),"tiene «Entregado el»: cambia el estado",IF(OR(INT(C143)&gt;INT(Ajustes!$C$5),AND(M143&lt;&gt;"",INT(M143)&gt;INT(Ajustes!$C$5)),AND(N143&lt;&gt;"",INT(N143)&gt;INT(Ajustes!$C$5))),"hay una fecha posterior a hoy",IF(AND(M143&lt;&gt;"",INT(M143)&lt;INT(C143)),"la fecha del estado es anterior a «Recibido el»",IF(AND(N143&lt;&gt;"",INT(N143)&lt;INT(C143)),"«Entregado el» es anterior a «Recibido el»",""))))))))))))))</f>
        <v/>
      </c>
      <c r="T143">
        <f>IF(COUNTA(B143:P143)&gt;0,1,0)</f>
        <v>0</v>
      </c>
      <c r="U143" t="str">
        <f>IF(T143=0,"",IF(AND(L143="Recibido",M143=""),IF(C143="","",C143),IF(M143="","",M143)))</f>
        <v/>
      </c>
      <c r="V143" t="str">
        <f>IF(OR(T143=0,NOT(ISNUMBER(MATCH(L143,Ajustes!$B$9:$B$17,0)))),"",IF(INDEX(Ajustes!$C$9:$C$17,MATCH(L143,Ajustes!$B$9:$B$17,0))="","",INDEX(Ajustes!$C$9:$C$17,MATCH(L143,Ajustes!$B$9:$B$17,0))))</f>
        <v/>
      </c>
      <c r="W143">
        <f>IF(AND(T143=1,N143="",OR(L143="Recibido",L143="Confirmado",L143="Preparado",L143="En reparto",L143="Incidencia")),1,0)</f>
        <v>0</v>
      </c>
      <c r="X143">
        <f>IF(S143&lt;&gt;"",1,0)</f>
        <v>0</v>
      </c>
      <c r="Y143">
        <f>IF(A143&lt;&gt;"",1,0)</f>
        <v>0</v>
      </c>
      <c r="Z143">
        <f>IF(T143=1,ROW()-5,0)</f>
        <v>0</v>
      </c>
    </row>
    <row r="144">
      <c r="A144" s="21" t="str">
        <f>IF(T144=0,"",IF(S144&lt;&gt;"","Revisa: "&amp;S144,IF(OR(L144="Cobrado",L144="Anulado"),"",IF(AND(N144="",OR(L144="Recibido",L144="Confirmado",L144="Preparado",L144="En reparto",L144="Incidencia"),ISNUMBER(I144),INT(Ajustes!$C$5)&gt;INT(I144)),"Retrasado",IF(OR(L144="Entregado",L144="Facturado"),IF(AND(ISNUMBER(V144),ISNUMBER(N144),INT(Ajustes!$C$5)-INT(N144)&gt;V144),IF(L144="Entregado","Sin facturar","Cobro vencido"),""),IF(AND(ISNUMBER(V144),ISNUMBER(Q144),Q144&gt;V144),INDEX(Ajustes!$E$9:$E$17,MATCH(L144,Ajustes!$B$9:$B$17,0)),""))))))</f>
        <v/>
      </c>
      <c r="B144" s="22" t="n"/>
      <c r="C144" s="23" t="n"/>
      <c r="D144" s="24" t="n"/>
      <c r="E144" s="25" t="n"/>
      <c r="F144" s="25" t="n"/>
      <c r="G144" s="25" t="n"/>
      <c r="H144" s="26" t="n"/>
      <c r="I144" s="23" t="n"/>
      <c r="J144" s="25" t="n"/>
      <c r="K144" s="25" t="n"/>
      <c r="L144" s="25" t="n"/>
      <c r="M144" s="23" t="n"/>
      <c r="N144" s="23" t="n"/>
      <c r="O144" s="27" t="n"/>
      <c r="P144" s="25" t="n"/>
      <c r="Q144" s="28" t="str">
        <f>IF(OR(T144=0,L144="Cobrado",L144="Anulado",NOT(ISNUMBER(U144))),"",MAX(0,INT(Ajustes!$C$5)-INT(U144)))</f>
        <v/>
      </c>
      <c r="R144" s="28" t="str">
        <f>IF(OR(T144=0,L144="Anulado",NOT(ISNUMBER(N144)),NOT(ISNUMBER(I144))),"",IF(INT(N144)=INT(I144),"Sí",IF(INT(N144)&gt;INT(I144),"Tarde","Antes")))</f>
        <v/>
      </c>
      <c r="S144" t="str">
        <f>IF(T144=0,"",IF(L144="","falta el estado",IF(NOT(ISNUMBER(MATCH(L144,Ajustes!$B$9:$B$17,0))),"el estado no es de la lista",IF(E144="","falta el cliente",IF(OR(AND(C144&lt;&gt;"",NOT(ISNUMBER(C144))),AND(I144&lt;&gt;"",NOT(ISNUMBER(I144))),AND(M144&lt;&gt;"",NOT(ISNUMBER(M144))),AND(N144&lt;&gt;"",NOT(ISNUMBER(N144)))),"hay una fecha mal escrita",IF(AND(H144&lt;&gt;"",NOT(ISNUMBER(H144))),"el importe no es un número",IF(C144="","falta «Recibido el»",IF(AND(L144&lt;&gt;"Recibido",L144&lt;&gt;"Anulado",I144=""),"falta la entrega acordada",IF(AND(L144&lt;&gt;"Recibido",L144&lt;&gt;"Anulado",M144=""),"falta la fecha del estado",IF(AND(OR(L144="Entregado",L144="Facturado",L144="Cobrado"),N144=""),"falta «Entregado el»",IF(AND(N144&lt;&gt;"",OR(L144="Recibido",L144="Confirmado",L144="Preparado",L144="En reparto")),"tiene «Entregado el»: cambia el estado",IF(OR(INT(C144)&gt;INT(Ajustes!$C$5),AND(M144&lt;&gt;"",INT(M144)&gt;INT(Ajustes!$C$5)),AND(N144&lt;&gt;"",INT(N144)&gt;INT(Ajustes!$C$5))),"hay una fecha posterior a hoy",IF(AND(M144&lt;&gt;"",INT(M144)&lt;INT(C144)),"la fecha del estado es anterior a «Recibido el»",IF(AND(N144&lt;&gt;"",INT(N144)&lt;INT(C144)),"«Entregado el» es anterior a «Recibido el»",""))))))))))))))</f>
        <v/>
      </c>
      <c r="T144">
        <f>IF(COUNTA(B144:P144)&gt;0,1,0)</f>
        <v>0</v>
      </c>
      <c r="U144" t="str">
        <f>IF(T144=0,"",IF(AND(L144="Recibido",M144=""),IF(C144="","",C144),IF(M144="","",M144)))</f>
        <v/>
      </c>
      <c r="V144" t="str">
        <f>IF(OR(T144=0,NOT(ISNUMBER(MATCH(L144,Ajustes!$B$9:$B$17,0)))),"",IF(INDEX(Ajustes!$C$9:$C$17,MATCH(L144,Ajustes!$B$9:$B$17,0))="","",INDEX(Ajustes!$C$9:$C$17,MATCH(L144,Ajustes!$B$9:$B$17,0))))</f>
        <v/>
      </c>
      <c r="W144">
        <f>IF(AND(T144=1,N144="",OR(L144="Recibido",L144="Confirmado",L144="Preparado",L144="En reparto",L144="Incidencia")),1,0)</f>
        <v>0</v>
      </c>
      <c r="X144">
        <f>IF(S144&lt;&gt;"",1,0)</f>
        <v>0</v>
      </c>
      <c r="Y144">
        <f>IF(A144&lt;&gt;"",1,0)</f>
        <v>0</v>
      </c>
      <c r="Z144">
        <f>IF(T144=1,ROW()-5,0)</f>
        <v>0</v>
      </c>
    </row>
    <row r="145">
      <c r="A145" s="21" t="str">
        <f>IF(T145=0,"",IF(S145&lt;&gt;"","Revisa: "&amp;S145,IF(OR(L145="Cobrado",L145="Anulado"),"",IF(AND(N145="",OR(L145="Recibido",L145="Confirmado",L145="Preparado",L145="En reparto",L145="Incidencia"),ISNUMBER(I145),INT(Ajustes!$C$5)&gt;INT(I145)),"Retrasado",IF(OR(L145="Entregado",L145="Facturado"),IF(AND(ISNUMBER(V145),ISNUMBER(N145),INT(Ajustes!$C$5)-INT(N145)&gt;V145),IF(L145="Entregado","Sin facturar","Cobro vencido"),""),IF(AND(ISNUMBER(V145),ISNUMBER(Q145),Q145&gt;V145),INDEX(Ajustes!$E$9:$E$17,MATCH(L145,Ajustes!$B$9:$B$17,0)),""))))))</f>
        <v/>
      </c>
      <c r="B145" s="22" t="n"/>
      <c r="C145" s="23" t="n"/>
      <c r="D145" s="24" t="n"/>
      <c r="E145" s="25" t="n"/>
      <c r="F145" s="25" t="n"/>
      <c r="G145" s="25" t="n"/>
      <c r="H145" s="26" t="n"/>
      <c r="I145" s="23" t="n"/>
      <c r="J145" s="25" t="n"/>
      <c r="K145" s="25" t="n"/>
      <c r="L145" s="25" t="n"/>
      <c r="M145" s="23" t="n"/>
      <c r="N145" s="23" t="n"/>
      <c r="O145" s="27" t="n"/>
      <c r="P145" s="25" t="n"/>
      <c r="Q145" s="28" t="str">
        <f>IF(OR(T145=0,L145="Cobrado",L145="Anulado",NOT(ISNUMBER(U145))),"",MAX(0,INT(Ajustes!$C$5)-INT(U145)))</f>
        <v/>
      </c>
      <c r="R145" s="28" t="str">
        <f>IF(OR(T145=0,L145="Anulado",NOT(ISNUMBER(N145)),NOT(ISNUMBER(I145))),"",IF(INT(N145)=INT(I145),"Sí",IF(INT(N145)&gt;INT(I145),"Tarde","Antes")))</f>
        <v/>
      </c>
      <c r="S145" t="str">
        <f>IF(T145=0,"",IF(L145="","falta el estado",IF(NOT(ISNUMBER(MATCH(L145,Ajustes!$B$9:$B$17,0))),"el estado no es de la lista",IF(E145="","falta el cliente",IF(OR(AND(C145&lt;&gt;"",NOT(ISNUMBER(C145))),AND(I145&lt;&gt;"",NOT(ISNUMBER(I145))),AND(M145&lt;&gt;"",NOT(ISNUMBER(M145))),AND(N145&lt;&gt;"",NOT(ISNUMBER(N145)))),"hay una fecha mal escrita",IF(AND(H145&lt;&gt;"",NOT(ISNUMBER(H145))),"el importe no es un número",IF(C145="","falta «Recibido el»",IF(AND(L145&lt;&gt;"Recibido",L145&lt;&gt;"Anulado",I145=""),"falta la entrega acordada",IF(AND(L145&lt;&gt;"Recibido",L145&lt;&gt;"Anulado",M145=""),"falta la fecha del estado",IF(AND(OR(L145="Entregado",L145="Facturado",L145="Cobrado"),N145=""),"falta «Entregado el»",IF(AND(N145&lt;&gt;"",OR(L145="Recibido",L145="Confirmado",L145="Preparado",L145="En reparto")),"tiene «Entregado el»: cambia el estado",IF(OR(INT(C145)&gt;INT(Ajustes!$C$5),AND(M145&lt;&gt;"",INT(M145)&gt;INT(Ajustes!$C$5)),AND(N145&lt;&gt;"",INT(N145)&gt;INT(Ajustes!$C$5))),"hay una fecha posterior a hoy",IF(AND(M145&lt;&gt;"",INT(M145)&lt;INT(C145)),"la fecha del estado es anterior a «Recibido el»",IF(AND(N145&lt;&gt;"",INT(N145)&lt;INT(C145)),"«Entregado el» es anterior a «Recibido el»",""))))))))))))))</f>
        <v/>
      </c>
      <c r="T145">
        <f>IF(COUNTA(B145:P145)&gt;0,1,0)</f>
        <v>0</v>
      </c>
      <c r="U145" t="str">
        <f>IF(T145=0,"",IF(AND(L145="Recibido",M145=""),IF(C145="","",C145),IF(M145="","",M145)))</f>
        <v/>
      </c>
      <c r="V145" t="str">
        <f>IF(OR(T145=0,NOT(ISNUMBER(MATCH(L145,Ajustes!$B$9:$B$17,0)))),"",IF(INDEX(Ajustes!$C$9:$C$17,MATCH(L145,Ajustes!$B$9:$B$17,0))="","",INDEX(Ajustes!$C$9:$C$17,MATCH(L145,Ajustes!$B$9:$B$17,0))))</f>
        <v/>
      </c>
      <c r="W145">
        <f>IF(AND(T145=1,N145="",OR(L145="Recibido",L145="Confirmado",L145="Preparado",L145="En reparto",L145="Incidencia")),1,0)</f>
        <v>0</v>
      </c>
      <c r="X145">
        <f>IF(S145&lt;&gt;"",1,0)</f>
        <v>0</v>
      </c>
      <c r="Y145">
        <f>IF(A145&lt;&gt;"",1,0)</f>
        <v>0</v>
      </c>
      <c r="Z145">
        <f>IF(T145=1,ROW()-5,0)</f>
        <v>0</v>
      </c>
    </row>
    <row r="146">
      <c r="A146" s="21" t="str">
        <f>IF(T146=0,"",IF(S146&lt;&gt;"","Revisa: "&amp;S146,IF(OR(L146="Cobrado",L146="Anulado"),"",IF(AND(N146="",OR(L146="Recibido",L146="Confirmado",L146="Preparado",L146="En reparto",L146="Incidencia"),ISNUMBER(I146),INT(Ajustes!$C$5)&gt;INT(I146)),"Retrasado",IF(OR(L146="Entregado",L146="Facturado"),IF(AND(ISNUMBER(V146),ISNUMBER(N146),INT(Ajustes!$C$5)-INT(N146)&gt;V146),IF(L146="Entregado","Sin facturar","Cobro vencido"),""),IF(AND(ISNUMBER(V146),ISNUMBER(Q146),Q146&gt;V146),INDEX(Ajustes!$E$9:$E$17,MATCH(L146,Ajustes!$B$9:$B$17,0)),""))))))</f>
        <v/>
      </c>
      <c r="B146" s="22" t="n"/>
      <c r="C146" s="23" t="n"/>
      <c r="D146" s="24" t="n"/>
      <c r="E146" s="25" t="n"/>
      <c r="F146" s="25" t="n"/>
      <c r="G146" s="25" t="n"/>
      <c r="H146" s="26" t="n"/>
      <c r="I146" s="23" t="n"/>
      <c r="J146" s="25" t="n"/>
      <c r="K146" s="25" t="n"/>
      <c r="L146" s="25" t="n"/>
      <c r="M146" s="23" t="n"/>
      <c r="N146" s="23" t="n"/>
      <c r="O146" s="27" t="n"/>
      <c r="P146" s="25" t="n"/>
      <c r="Q146" s="28" t="str">
        <f>IF(OR(T146=0,L146="Cobrado",L146="Anulado",NOT(ISNUMBER(U146))),"",MAX(0,INT(Ajustes!$C$5)-INT(U146)))</f>
        <v/>
      </c>
      <c r="R146" s="28" t="str">
        <f>IF(OR(T146=0,L146="Anulado",NOT(ISNUMBER(N146)),NOT(ISNUMBER(I146))),"",IF(INT(N146)=INT(I146),"Sí",IF(INT(N146)&gt;INT(I146),"Tarde","Antes")))</f>
        <v/>
      </c>
      <c r="S146" t="str">
        <f>IF(T146=0,"",IF(L146="","falta el estado",IF(NOT(ISNUMBER(MATCH(L146,Ajustes!$B$9:$B$17,0))),"el estado no es de la lista",IF(E146="","falta el cliente",IF(OR(AND(C146&lt;&gt;"",NOT(ISNUMBER(C146))),AND(I146&lt;&gt;"",NOT(ISNUMBER(I146))),AND(M146&lt;&gt;"",NOT(ISNUMBER(M146))),AND(N146&lt;&gt;"",NOT(ISNUMBER(N146)))),"hay una fecha mal escrita",IF(AND(H146&lt;&gt;"",NOT(ISNUMBER(H146))),"el importe no es un número",IF(C146="","falta «Recibido el»",IF(AND(L146&lt;&gt;"Recibido",L146&lt;&gt;"Anulado",I146=""),"falta la entrega acordada",IF(AND(L146&lt;&gt;"Recibido",L146&lt;&gt;"Anulado",M146=""),"falta la fecha del estado",IF(AND(OR(L146="Entregado",L146="Facturado",L146="Cobrado"),N146=""),"falta «Entregado el»",IF(AND(N146&lt;&gt;"",OR(L146="Recibido",L146="Confirmado",L146="Preparado",L146="En reparto")),"tiene «Entregado el»: cambia el estado",IF(OR(INT(C146)&gt;INT(Ajustes!$C$5),AND(M146&lt;&gt;"",INT(M146)&gt;INT(Ajustes!$C$5)),AND(N146&lt;&gt;"",INT(N146)&gt;INT(Ajustes!$C$5))),"hay una fecha posterior a hoy",IF(AND(M146&lt;&gt;"",INT(M146)&lt;INT(C146)),"la fecha del estado es anterior a «Recibido el»",IF(AND(N146&lt;&gt;"",INT(N146)&lt;INT(C146)),"«Entregado el» es anterior a «Recibido el»",""))))))))))))))</f>
        <v/>
      </c>
      <c r="T146">
        <f>IF(COUNTA(B146:P146)&gt;0,1,0)</f>
        <v>0</v>
      </c>
      <c r="U146" t="str">
        <f>IF(T146=0,"",IF(AND(L146="Recibido",M146=""),IF(C146="","",C146),IF(M146="","",M146)))</f>
        <v/>
      </c>
      <c r="V146" t="str">
        <f>IF(OR(T146=0,NOT(ISNUMBER(MATCH(L146,Ajustes!$B$9:$B$17,0)))),"",IF(INDEX(Ajustes!$C$9:$C$17,MATCH(L146,Ajustes!$B$9:$B$17,0))="","",INDEX(Ajustes!$C$9:$C$17,MATCH(L146,Ajustes!$B$9:$B$17,0))))</f>
        <v/>
      </c>
      <c r="W146">
        <f>IF(AND(T146=1,N146="",OR(L146="Recibido",L146="Confirmado",L146="Preparado",L146="En reparto",L146="Incidencia")),1,0)</f>
        <v>0</v>
      </c>
      <c r="X146">
        <f>IF(S146&lt;&gt;"",1,0)</f>
        <v>0</v>
      </c>
      <c r="Y146">
        <f>IF(A146&lt;&gt;"",1,0)</f>
        <v>0</v>
      </c>
      <c r="Z146">
        <f>IF(T146=1,ROW()-5,0)</f>
        <v>0</v>
      </c>
    </row>
    <row r="147">
      <c r="A147" s="21" t="str">
        <f>IF(T147=0,"",IF(S147&lt;&gt;"","Revisa: "&amp;S147,IF(OR(L147="Cobrado",L147="Anulado"),"",IF(AND(N147="",OR(L147="Recibido",L147="Confirmado",L147="Preparado",L147="En reparto",L147="Incidencia"),ISNUMBER(I147),INT(Ajustes!$C$5)&gt;INT(I147)),"Retrasado",IF(OR(L147="Entregado",L147="Facturado"),IF(AND(ISNUMBER(V147),ISNUMBER(N147),INT(Ajustes!$C$5)-INT(N147)&gt;V147),IF(L147="Entregado","Sin facturar","Cobro vencido"),""),IF(AND(ISNUMBER(V147),ISNUMBER(Q147),Q147&gt;V147),INDEX(Ajustes!$E$9:$E$17,MATCH(L147,Ajustes!$B$9:$B$17,0)),""))))))</f>
        <v/>
      </c>
      <c r="B147" s="22" t="n"/>
      <c r="C147" s="23" t="n"/>
      <c r="D147" s="24" t="n"/>
      <c r="E147" s="25" t="n"/>
      <c r="F147" s="25" t="n"/>
      <c r="G147" s="25" t="n"/>
      <c r="H147" s="26" t="n"/>
      <c r="I147" s="23" t="n"/>
      <c r="J147" s="25" t="n"/>
      <c r="K147" s="25" t="n"/>
      <c r="L147" s="25" t="n"/>
      <c r="M147" s="23" t="n"/>
      <c r="N147" s="23" t="n"/>
      <c r="O147" s="27" t="n"/>
      <c r="P147" s="25" t="n"/>
      <c r="Q147" s="28" t="str">
        <f>IF(OR(T147=0,L147="Cobrado",L147="Anulado",NOT(ISNUMBER(U147))),"",MAX(0,INT(Ajustes!$C$5)-INT(U147)))</f>
        <v/>
      </c>
      <c r="R147" s="28" t="str">
        <f>IF(OR(T147=0,L147="Anulado",NOT(ISNUMBER(N147)),NOT(ISNUMBER(I147))),"",IF(INT(N147)=INT(I147),"Sí",IF(INT(N147)&gt;INT(I147),"Tarde","Antes")))</f>
        <v/>
      </c>
      <c r="S147" t="str">
        <f>IF(T147=0,"",IF(L147="","falta el estado",IF(NOT(ISNUMBER(MATCH(L147,Ajustes!$B$9:$B$17,0))),"el estado no es de la lista",IF(E147="","falta el cliente",IF(OR(AND(C147&lt;&gt;"",NOT(ISNUMBER(C147))),AND(I147&lt;&gt;"",NOT(ISNUMBER(I147))),AND(M147&lt;&gt;"",NOT(ISNUMBER(M147))),AND(N147&lt;&gt;"",NOT(ISNUMBER(N147)))),"hay una fecha mal escrita",IF(AND(H147&lt;&gt;"",NOT(ISNUMBER(H147))),"el importe no es un número",IF(C147="","falta «Recibido el»",IF(AND(L147&lt;&gt;"Recibido",L147&lt;&gt;"Anulado",I147=""),"falta la entrega acordada",IF(AND(L147&lt;&gt;"Recibido",L147&lt;&gt;"Anulado",M147=""),"falta la fecha del estado",IF(AND(OR(L147="Entregado",L147="Facturado",L147="Cobrado"),N147=""),"falta «Entregado el»",IF(AND(N147&lt;&gt;"",OR(L147="Recibido",L147="Confirmado",L147="Preparado",L147="En reparto")),"tiene «Entregado el»: cambia el estado",IF(OR(INT(C147)&gt;INT(Ajustes!$C$5),AND(M147&lt;&gt;"",INT(M147)&gt;INT(Ajustes!$C$5)),AND(N147&lt;&gt;"",INT(N147)&gt;INT(Ajustes!$C$5))),"hay una fecha posterior a hoy",IF(AND(M147&lt;&gt;"",INT(M147)&lt;INT(C147)),"la fecha del estado es anterior a «Recibido el»",IF(AND(N147&lt;&gt;"",INT(N147)&lt;INT(C147)),"«Entregado el» es anterior a «Recibido el»",""))))))))))))))</f>
        <v/>
      </c>
      <c r="T147">
        <f>IF(COUNTA(B147:P147)&gt;0,1,0)</f>
        <v>0</v>
      </c>
      <c r="U147" t="str">
        <f>IF(T147=0,"",IF(AND(L147="Recibido",M147=""),IF(C147="","",C147),IF(M147="","",M147)))</f>
        <v/>
      </c>
      <c r="V147" t="str">
        <f>IF(OR(T147=0,NOT(ISNUMBER(MATCH(L147,Ajustes!$B$9:$B$17,0)))),"",IF(INDEX(Ajustes!$C$9:$C$17,MATCH(L147,Ajustes!$B$9:$B$17,0))="","",INDEX(Ajustes!$C$9:$C$17,MATCH(L147,Ajustes!$B$9:$B$17,0))))</f>
        <v/>
      </c>
      <c r="W147">
        <f>IF(AND(T147=1,N147="",OR(L147="Recibido",L147="Confirmado",L147="Preparado",L147="En reparto",L147="Incidencia")),1,0)</f>
        <v>0</v>
      </c>
      <c r="X147">
        <f>IF(S147&lt;&gt;"",1,0)</f>
        <v>0</v>
      </c>
      <c r="Y147">
        <f>IF(A147&lt;&gt;"",1,0)</f>
        <v>0</v>
      </c>
      <c r="Z147">
        <f>IF(T147=1,ROW()-5,0)</f>
        <v>0</v>
      </c>
    </row>
    <row r="148">
      <c r="A148" s="21" t="str">
        <f>IF(T148=0,"",IF(S148&lt;&gt;"","Revisa: "&amp;S148,IF(OR(L148="Cobrado",L148="Anulado"),"",IF(AND(N148="",OR(L148="Recibido",L148="Confirmado",L148="Preparado",L148="En reparto",L148="Incidencia"),ISNUMBER(I148),INT(Ajustes!$C$5)&gt;INT(I148)),"Retrasado",IF(OR(L148="Entregado",L148="Facturado"),IF(AND(ISNUMBER(V148),ISNUMBER(N148),INT(Ajustes!$C$5)-INT(N148)&gt;V148),IF(L148="Entregado","Sin facturar","Cobro vencido"),""),IF(AND(ISNUMBER(V148),ISNUMBER(Q148),Q148&gt;V148),INDEX(Ajustes!$E$9:$E$17,MATCH(L148,Ajustes!$B$9:$B$17,0)),""))))))</f>
        <v/>
      </c>
      <c r="B148" s="22" t="n"/>
      <c r="C148" s="23" t="n"/>
      <c r="D148" s="24" t="n"/>
      <c r="E148" s="25" t="n"/>
      <c r="F148" s="25" t="n"/>
      <c r="G148" s="25" t="n"/>
      <c r="H148" s="26" t="n"/>
      <c r="I148" s="23" t="n"/>
      <c r="J148" s="25" t="n"/>
      <c r="K148" s="25" t="n"/>
      <c r="L148" s="25" t="n"/>
      <c r="M148" s="23" t="n"/>
      <c r="N148" s="23" t="n"/>
      <c r="O148" s="27" t="n"/>
      <c r="P148" s="25" t="n"/>
      <c r="Q148" s="28" t="str">
        <f>IF(OR(T148=0,L148="Cobrado",L148="Anulado",NOT(ISNUMBER(U148))),"",MAX(0,INT(Ajustes!$C$5)-INT(U148)))</f>
        <v/>
      </c>
      <c r="R148" s="28" t="str">
        <f>IF(OR(T148=0,L148="Anulado",NOT(ISNUMBER(N148)),NOT(ISNUMBER(I148))),"",IF(INT(N148)=INT(I148),"Sí",IF(INT(N148)&gt;INT(I148),"Tarde","Antes")))</f>
        <v/>
      </c>
      <c r="S148" t="str">
        <f>IF(T148=0,"",IF(L148="","falta el estado",IF(NOT(ISNUMBER(MATCH(L148,Ajustes!$B$9:$B$17,0))),"el estado no es de la lista",IF(E148="","falta el cliente",IF(OR(AND(C148&lt;&gt;"",NOT(ISNUMBER(C148))),AND(I148&lt;&gt;"",NOT(ISNUMBER(I148))),AND(M148&lt;&gt;"",NOT(ISNUMBER(M148))),AND(N148&lt;&gt;"",NOT(ISNUMBER(N148)))),"hay una fecha mal escrita",IF(AND(H148&lt;&gt;"",NOT(ISNUMBER(H148))),"el importe no es un número",IF(C148="","falta «Recibido el»",IF(AND(L148&lt;&gt;"Recibido",L148&lt;&gt;"Anulado",I148=""),"falta la entrega acordada",IF(AND(L148&lt;&gt;"Recibido",L148&lt;&gt;"Anulado",M148=""),"falta la fecha del estado",IF(AND(OR(L148="Entregado",L148="Facturado",L148="Cobrado"),N148=""),"falta «Entregado el»",IF(AND(N148&lt;&gt;"",OR(L148="Recibido",L148="Confirmado",L148="Preparado",L148="En reparto")),"tiene «Entregado el»: cambia el estado",IF(OR(INT(C148)&gt;INT(Ajustes!$C$5),AND(M148&lt;&gt;"",INT(M148)&gt;INT(Ajustes!$C$5)),AND(N148&lt;&gt;"",INT(N148)&gt;INT(Ajustes!$C$5))),"hay una fecha posterior a hoy",IF(AND(M148&lt;&gt;"",INT(M148)&lt;INT(C148)),"la fecha del estado es anterior a «Recibido el»",IF(AND(N148&lt;&gt;"",INT(N148)&lt;INT(C148)),"«Entregado el» es anterior a «Recibido el»",""))))))))))))))</f>
        <v/>
      </c>
      <c r="T148">
        <f>IF(COUNTA(B148:P148)&gt;0,1,0)</f>
        <v>0</v>
      </c>
      <c r="U148" t="str">
        <f>IF(T148=0,"",IF(AND(L148="Recibido",M148=""),IF(C148="","",C148),IF(M148="","",M148)))</f>
        <v/>
      </c>
      <c r="V148" t="str">
        <f>IF(OR(T148=0,NOT(ISNUMBER(MATCH(L148,Ajustes!$B$9:$B$17,0)))),"",IF(INDEX(Ajustes!$C$9:$C$17,MATCH(L148,Ajustes!$B$9:$B$17,0))="","",INDEX(Ajustes!$C$9:$C$17,MATCH(L148,Ajustes!$B$9:$B$17,0))))</f>
        <v/>
      </c>
      <c r="W148">
        <f>IF(AND(T148=1,N148="",OR(L148="Recibido",L148="Confirmado",L148="Preparado",L148="En reparto",L148="Incidencia")),1,0)</f>
        <v>0</v>
      </c>
      <c r="X148">
        <f>IF(S148&lt;&gt;"",1,0)</f>
        <v>0</v>
      </c>
      <c r="Y148">
        <f>IF(A148&lt;&gt;"",1,0)</f>
        <v>0</v>
      </c>
      <c r="Z148">
        <f>IF(T148=1,ROW()-5,0)</f>
        <v>0</v>
      </c>
    </row>
    <row r="149">
      <c r="A149" s="21" t="str">
        <f>IF(T149=0,"",IF(S149&lt;&gt;"","Revisa: "&amp;S149,IF(OR(L149="Cobrado",L149="Anulado"),"",IF(AND(N149="",OR(L149="Recibido",L149="Confirmado",L149="Preparado",L149="En reparto",L149="Incidencia"),ISNUMBER(I149),INT(Ajustes!$C$5)&gt;INT(I149)),"Retrasado",IF(OR(L149="Entregado",L149="Facturado"),IF(AND(ISNUMBER(V149),ISNUMBER(N149),INT(Ajustes!$C$5)-INT(N149)&gt;V149),IF(L149="Entregado","Sin facturar","Cobro vencido"),""),IF(AND(ISNUMBER(V149),ISNUMBER(Q149),Q149&gt;V149),INDEX(Ajustes!$E$9:$E$17,MATCH(L149,Ajustes!$B$9:$B$17,0)),""))))))</f>
        <v/>
      </c>
      <c r="B149" s="22" t="n"/>
      <c r="C149" s="23" t="n"/>
      <c r="D149" s="24" t="n"/>
      <c r="E149" s="25" t="n"/>
      <c r="F149" s="25" t="n"/>
      <c r="G149" s="25" t="n"/>
      <c r="H149" s="26" t="n"/>
      <c r="I149" s="23" t="n"/>
      <c r="J149" s="25" t="n"/>
      <c r="K149" s="25" t="n"/>
      <c r="L149" s="25" t="n"/>
      <c r="M149" s="23" t="n"/>
      <c r="N149" s="23" t="n"/>
      <c r="O149" s="27" t="n"/>
      <c r="P149" s="25" t="n"/>
      <c r="Q149" s="28" t="str">
        <f>IF(OR(T149=0,L149="Cobrado",L149="Anulado",NOT(ISNUMBER(U149))),"",MAX(0,INT(Ajustes!$C$5)-INT(U149)))</f>
        <v/>
      </c>
      <c r="R149" s="28" t="str">
        <f>IF(OR(T149=0,L149="Anulado",NOT(ISNUMBER(N149)),NOT(ISNUMBER(I149))),"",IF(INT(N149)=INT(I149),"Sí",IF(INT(N149)&gt;INT(I149),"Tarde","Antes")))</f>
        <v/>
      </c>
      <c r="S149" t="str">
        <f>IF(T149=0,"",IF(L149="","falta el estado",IF(NOT(ISNUMBER(MATCH(L149,Ajustes!$B$9:$B$17,0))),"el estado no es de la lista",IF(E149="","falta el cliente",IF(OR(AND(C149&lt;&gt;"",NOT(ISNUMBER(C149))),AND(I149&lt;&gt;"",NOT(ISNUMBER(I149))),AND(M149&lt;&gt;"",NOT(ISNUMBER(M149))),AND(N149&lt;&gt;"",NOT(ISNUMBER(N149)))),"hay una fecha mal escrita",IF(AND(H149&lt;&gt;"",NOT(ISNUMBER(H149))),"el importe no es un número",IF(C149="","falta «Recibido el»",IF(AND(L149&lt;&gt;"Recibido",L149&lt;&gt;"Anulado",I149=""),"falta la entrega acordada",IF(AND(L149&lt;&gt;"Recibido",L149&lt;&gt;"Anulado",M149=""),"falta la fecha del estado",IF(AND(OR(L149="Entregado",L149="Facturado",L149="Cobrado"),N149=""),"falta «Entregado el»",IF(AND(N149&lt;&gt;"",OR(L149="Recibido",L149="Confirmado",L149="Preparado",L149="En reparto")),"tiene «Entregado el»: cambia el estado",IF(OR(INT(C149)&gt;INT(Ajustes!$C$5),AND(M149&lt;&gt;"",INT(M149)&gt;INT(Ajustes!$C$5)),AND(N149&lt;&gt;"",INT(N149)&gt;INT(Ajustes!$C$5))),"hay una fecha posterior a hoy",IF(AND(M149&lt;&gt;"",INT(M149)&lt;INT(C149)),"la fecha del estado es anterior a «Recibido el»",IF(AND(N149&lt;&gt;"",INT(N149)&lt;INT(C149)),"«Entregado el» es anterior a «Recibido el»",""))))))))))))))</f>
        <v/>
      </c>
      <c r="T149">
        <f>IF(COUNTA(B149:P149)&gt;0,1,0)</f>
        <v>0</v>
      </c>
      <c r="U149" t="str">
        <f>IF(T149=0,"",IF(AND(L149="Recibido",M149=""),IF(C149="","",C149),IF(M149="","",M149)))</f>
        <v/>
      </c>
      <c r="V149" t="str">
        <f>IF(OR(T149=0,NOT(ISNUMBER(MATCH(L149,Ajustes!$B$9:$B$17,0)))),"",IF(INDEX(Ajustes!$C$9:$C$17,MATCH(L149,Ajustes!$B$9:$B$17,0))="","",INDEX(Ajustes!$C$9:$C$17,MATCH(L149,Ajustes!$B$9:$B$17,0))))</f>
        <v/>
      </c>
      <c r="W149">
        <f>IF(AND(T149=1,N149="",OR(L149="Recibido",L149="Confirmado",L149="Preparado",L149="En reparto",L149="Incidencia")),1,0)</f>
        <v>0</v>
      </c>
      <c r="X149">
        <f>IF(S149&lt;&gt;"",1,0)</f>
        <v>0</v>
      </c>
      <c r="Y149">
        <f>IF(A149&lt;&gt;"",1,0)</f>
        <v>0</v>
      </c>
      <c r="Z149">
        <f>IF(T149=1,ROW()-5,0)</f>
        <v>0</v>
      </c>
    </row>
    <row r="150">
      <c r="A150" s="21" t="str">
        <f>IF(T150=0,"",IF(S150&lt;&gt;"","Revisa: "&amp;S150,IF(OR(L150="Cobrado",L150="Anulado"),"",IF(AND(N150="",OR(L150="Recibido",L150="Confirmado",L150="Preparado",L150="En reparto",L150="Incidencia"),ISNUMBER(I150),INT(Ajustes!$C$5)&gt;INT(I150)),"Retrasado",IF(OR(L150="Entregado",L150="Facturado"),IF(AND(ISNUMBER(V150),ISNUMBER(N150),INT(Ajustes!$C$5)-INT(N150)&gt;V150),IF(L150="Entregado","Sin facturar","Cobro vencido"),""),IF(AND(ISNUMBER(V150),ISNUMBER(Q150),Q150&gt;V150),INDEX(Ajustes!$E$9:$E$17,MATCH(L150,Ajustes!$B$9:$B$17,0)),""))))))</f>
        <v/>
      </c>
      <c r="B150" s="22" t="n"/>
      <c r="C150" s="23" t="n"/>
      <c r="D150" s="24" t="n"/>
      <c r="E150" s="25" t="n"/>
      <c r="F150" s="25" t="n"/>
      <c r="G150" s="25" t="n"/>
      <c r="H150" s="26" t="n"/>
      <c r="I150" s="23" t="n"/>
      <c r="J150" s="25" t="n"/>
      <c r="K150" s="25" t="n"/>
      <c r="L150" s="25" t="n"/>
      <c r="M150" s="23" t="n"/>
      <c r="N150" s="23" t="n"/>
      <c r="O150" s="27" t="n"/>
      <c r="P150" s="25" t="n"/>
      <c r="Q150" s="28" t="str">
        <f>IF(OR(T150=0,L150="Cobrado",L150="Anulado",NOT(ISNUMBER(U150))),"",MAX(0,INT(Ajustes!$C$5)-INT(U150)))</f>
        <v/>
      </c>
      <c r="R150" s="28" t="str">
        <f>IF(OR(T150=0,L150="Anulado",NOT(ISNUMBER(N150)),NOT(ISNUMBER(I150))),"",IF(INT(N150)=INT(I150),"Sí",IF(INT(N150)&gt;INT(I150),"Tarde","Antes")))</f>
        <v/>
      </c>
      <c r="S150" t="str">
        <f>IF(T150=0,"",IF(L150="","falta el estado",IF(NOT(ISNUMBER(MATCH(L150,Ajustes!$B$9:$B$17,0))),"el estado no es de la lista",IF(E150="","falta el cliente",IF(OR(AND(C150&lt;&gt;"",NOT(ISNUMBER(C150))),AND(I150&lt;&gt;"",NOT(ISNUMBER(I150))),AND(M150&lt;&gt;"",NOT(ISNUMBER(M150))),AND(N150&lt;&gt;"",NOT(ISNUMBER(N150)))),"hay una fecha mal escrita",IF(AND(H150&lt;&gt;"",NOT(ISNUMBER(H150))),"el importe no es un número",IF(C150="","falta «Recibido el»",IF(AND(L150&lt;&gt;"Recibido",L150&lt;&gt;"Anulado",I150=""),"falta la entrega acordada",IF(AND(L150&lt;&gt;"Recibido",L150&lt;&gt;"Anulado",M150=""),"falta la fecha del estado",IF(AND(OR(L150="Entregado",L150="Facturado",L150="Cobrado"),N150=""),"falta «Entregado el»",IF(AND(N150&lt;&gt;"",OR(L150="Recibido",L150="Confirmado",L150="Preparado",L150="En reparto")),"tiene «Entregado el»: cambia el estado",IF(OR(INT(C150)&gt;INT(Ajustes!$C$5),AND(M150&lt;&gt;"",INT(M150)&gt;INT(Ajustes!$C$5)),AND(N150&lt;&gt;"",INT(N150)&gt;INT(Ajustes!$C$5))),"hay una fecha posterior a hoy",IF(AND(M150&lt;&gt;"",INT(M150)&lt;INT(C150)),"la fecha del estado es anterior a «Recibido el»",IF(AND(N150&lt;&gt;"",INT(N150)&lt;INT(C150)),"«Entregado el» es anterior a «Recibido el»",""))))))))))))))</f>
        <v/>
      </c>
      <c r="T150">
        <f>IF(COUNTA(B150:P150)&gt;0,1,0)</f>
        <v>0</v>
      </c>
      <c r="U150" t="str">
        <f>IF(T150=0,"",IF(AND(L150="Recibido",M150=""),IF(C150="","",C150),IF(M150="","",M150)))</f>
        <v/>
      </c>
      <c r="V150" t="str">
        <f>IF(OR(T150=0,NOT(ISNUMBER(MATCH(L150,Ajustes!$B$9:$B$17,0)))),"",IF(INDEX(Ajustes!$C$9:$C$17,MATCH(L150,Ajustes!$B$9:$B$17,0))="","",INDEX(Ajustes!$C$9:$C$17,MATCH(L150,Ajustes!$B$9:$B$17,0))))</f>
        <v/>
      </c>
      <c r="W150">
        <f>IF(AND(T150=1,N150="",OR(L150="Recibido",L150="Confirmado",L150="Preparado",L150="En reparto",L150="Incidencia")),1,0)</f>
        <v>0</v>
      </c>
      <c r="X150">
        <f>IF(S150&lt;&gt;"",1,0)</f>
        <v>0</v>
      </c>
      <c r="Y150">
        <f>IF(A150&lt;&gt;"",1,0)</f>
        <v>0</v>
      </c>
      <c r="Z150">
        <f>IF(T150=1,ROW()-5,0)</f>
        <v>0</v>
      </c>
    </row>
    <row r="151">
      <c r="A151" s="21" t="str">
        <f>IF(T151=0,"",IF(S151&lt;&gt;"","Revisa: "&amp;S151,IF(OR(L151="Cobrado",L151="Anulado"),"",IF(AND(N151="",OR(L151="Recibido",L151="Confirmado",L151="Preparado",L151="En reparto",L151="Incidencia"),ISNUMBER(I151),INT(Ajustes!$C$5)&gt;INT(I151)),"Retrasado",IF(OR(L151="Entregado",L151="Facturado"),IF(AND(ISNUMBER(V151),ISNUMBER(N151),INT(Ajustes!$C$5)-INT(N151)&gt;V151),IF(L151="Entregado","Sin facturar","Cobro vencido"),""),IF(AND(ISNUMBER(V151),ISNUMBER(Q151),Q151&gt;V151),INDEX(Ajustes!$E$9:$E$17,MATCH(L151,Ajustes!$B$9:$B$17,0)),""))))))</f>
        <v/>
      </c>
      <c r="B151" s="22" t="n"/>
      <c r="C151" s="23" t="n"/>
      <c r="D151" s="24" t="n"/>
      <c r="E151" s="25" t="n"/>
      <c r="F151" s="25" t="n"/>
      <c r="G151" s="25" t="n"/>
      <c r="H151" s="26" t="n"/>
      <c r="I151" s="23" t="n"/>
      <c r="J151" s="25" t="n"/>
      <c r="K151" s="25" t="n"/>
      <c r="L151" s="25" t="n"/>
      <c r="M151" s="23" t="n"/>
      <c r="N151" s="23" t="n"/>
      <c r="O151" s="27" t="n"/>
      <c r="P151" s="25" t="n"/>
      <c r="Q151" s="28" t="str">
        <f>IF(OR(T151=0,L151="Cobrado",L151="Anulado",NOT(ISNUMBER(U151))),"",MAX(0,INT(Ajustes!$C$5)-INT(U151)))</f>
        <v/>
      </c>
      <c r="R151" s="28" t="str">
        <f>IF(OR(T151=0,L151="Anulado",NOT(ISNUMBER(N151)),NOT(ISNUMBER(I151))),"",IF(INT(N151)=INT(I151),"Sí",IF(INT(N151)&gt;INT(I151),"Tarde","Antes")))</f>
        <v/>
      </c>
      <c r="S151" t="str">
        <f>IF(T151=0,"",IF(L151="","falta el estado",IF(NOT(ISNUMBER(MATCH(L151,Ajustes!$B$9:$B$17,0))),"el estado no es de la lista",IF(E151="","falta el cliente",IF(OR(AND(C151&lt;&gt;"",NOT(ISNUMBER(C151))),AND(I151&lt;&gt;"",NOT(ISNUMBER(I151))),AND(M151&lt;&gt;"",NOT(ISNUMBER(M151))),AND(N151&lt;&gt;"",NOT(ISNUMBER(N151)))),"hay una fecha mal escrita",IF(AND(H151&lt;&gt;"",NOT(ISNUMBER(H151))),"el importe no es un número",IF(C151="","falta «Recibido el»",IF(AND(L151&lt;&gt;"Recibido",L151&lt;&gt;"Anulado",I151=""),"falta la entrega acordada",IF(AND(L151&lt;&gt;"Recibido",L151&lt;&gt;"Anulado",M151=""),"falta la fecha del estado",IF(AND(OR(L151="Entregado",L151="Facturado",L151="Cobrado"),N151=""),"falta «Entregado el»",IF(AND(N151&lt;&gt;"",OR(L151="Recibido",L151="Confirmado",L151="Preparado",L151="En reparto")),"tiene «Entregado el»: cambia el estado",IF(OR(INT(C151)&gt;INT(Ajustes!$C$5),AND(M151&lt;&gt;"",INT(M151)&gt;INT(Ajustes!$C$5)),AND(N151&lt;&gt;"",INT(N151)&gt;INT(Ajustes!$C$5))),"hay una fecha posterior a hoy",IF(AND(M151&lt;&gt;"",INT(M151)&lt;INT(C151)),"la fecha del estado es anterior a «Recibido el»",IF(AND(N151&lt;&gt;"",INT(N151)&lt;INT(C151)),"«Entregado el» es anterior a «Recibido el»",""))))))))))))))</f>
        <v/>
      </c>
      <c r="T151">
        <f>IF(COUNTA(B151:P151)&gt;0,1,0)</f>
        <v>0</v>
      </c>
      <c r="U151" t="str">
        <f>IF(T151=0,"",IF(AND(L151="Recibido",M151=""),IF(C151="","",C151),IF(M151="","",M151)))</f>
        <v/>
      </c>
      <c r="V151" t="str">
        <f>IF(OR(T151=0,NOT(ISNUMBER(MATCH(L151,Ajustes!$B$9:$B$17,0)))),"",IF(INDEX(Ajustes!$C$9:$C$17,MATCH(L151,Ajustes!$B$9:$B$17,0))="","",INDEX(Ajustes!$C$9:$C$17,MATCH(L151,Ajustes!$B$9:$B$17,0))))</f>
        <v/>
      </c>
      <c r="W151">
        <f>IF(AND(T151=1,N151="",OR(L151="Recibido",L151="Confirmado",L151="Preparado",L151="En reparto",L151="Incidencia")),1,0)</f>
        <v>0</v>
      </c>
      <c r="X151">
        <f>IF(S151&lt;&gt;"",1,0)</f>
        <v>0</v>
      </c>
      <c r="Y151">
        <f>IF(A151&lt;&gt;"",1,0)</f>
        <v>0</v>
      </c>
      <c r="Z151">
        <f>IF(T151=1,ROW()-5,0)</f>
        <v>0</v>
      </c>
    </row>
    <row r="152">
      <c r="A152" s="21" t="str">
        <f>IF(T152=0,"",IF(S152&lt;&gt;"","Revisa: "&amp;S152,IF(OR(L152="Cobrado",L152="Anulado"),"",IF(AND(N152="",OR(L152="Recibido",L152="Confirmado",L152="Preparado",L152="En reparto",L152="Incidencia"),ISNUMBER(I152),INT(Ajustes!$C$5)&gt;INT(I152)),"Retrasado",IF(OR(L152="Entregado",L152="Facturado"),IF(AND(ISNUMBER(V152),ISNUMBER(N152),INT(Ajustes!$C$5)-INT(N152)&gt;V152),IF(L152="Entregado","Sin facturar","Cobro vencido"),""),IF(AND(ISNUMBER(V152),ISNUMBER(Q152),Q152&gt;V152),INDEX(Ajustes!$E$9:$E$17,MATCH(L152,Ajustes!$B$9:$B$17,0)),""))))))</f>
        <v/>
      </c>
      <c r="B152" s="22" t="n"/>
      <c r="C152" s="23" t="n"/>
      <c r="D152" s="24" t="n"/>
      <c r="E152" s="25" t="n"/>
      <c r="F152" s="25" t="n"/>
      <c r="G152" s="25" t="n"/>
      <c r="H152" s="26" t="n"/>
      <c r="I152" s="23" t="n"/>
      <c r="J152" s="25" t="n"/>
      <c r="K152" s="25" t="n"/>
      <c r="L152" s="25" t="n"/>
      <c r="M152" s="23" t="n"/>
      <c r="N152" s="23" t="n"/>
      <c r="O152" s="27" t="n"/>
      <c r="P152" s="25" t="n"/>
      <c r="Q152" s="28" t="str">
        <f>IF(OR(T152=0,L152="Cobrado",L152="Anulado",NOT(ISNUMBER(U152))),"",MAX(0,INT(Ajustes!$C$5)-INT(U152)))</f>
        <v/>
      </c>
      <c r="R152" s="28" t="str">
        <f>IF(OR(T152=0,L152="Anulado",NOT(ISNUMBER(N152)),NOT(ISNUMBER(I152))),"",IF(INT(N152)=INT(I152),"Sí",IF(INT(N152)&gt;INT(I152),"Tarde","Antes")))</f>
        <v/>
      </c>
      <c r="S152" t="str">
        <f>IF(T152=0,"",IF(L152="","falta el estado",IF(NOT(ISNUMBER(MATCH(L152,Ajustes!$B$9:$B$17,0))),"el estado no es de la lista",IF(E152="","falta el cliente",IF(OR(AND(C152&lt;&gt;"",NOT(ISNUMBER(C152))),AND(I152&lt;&gt;"",NOT(ISNUMBER(I152))),AND(M152&lt;&gt;"",NOT(ISNUMBER(M152))),AND(N152&lt;&gt;"",NOT(ISNUMBER(N152)))),"hay una fecha mal escrita",IF(AND(H152&lt;&gt;"",NOT(ISNUMBER(H152))),"el importe no es un número",IF(C152="","falta «Recibido el»",IF(AND(L152&lt;&gt;"Recibido",L152&lt;&gt;"Anulado",I152=""),"falta la entrega acordada",IF(AND(L152&lt;&gt;"Recibido",L152&lt;&gt;"Anulado",M152=""),"falta la fecha del estado",IF(AND(OR(L152="Entregado",L152="Facturado",L152="Cobrado"),N152=""),"falta «Entregado el»",IF(AND(N152&lt;&gt;"",OR(L152="Recibido",L152="Confirmado",L152="Preparado",L152="En reparto")),"tiene «Entregado el»: cambia el estado",IF(OR(INT(C152)&gt;INT(Ajustes!$C$5),AND(M152&lt;&gt;"",INT(M152)&gt;INT(Ajustes!$C$5)),AND(N152&lt;&gt;"",INT(N152)&gt;INT(Ajustes!$C$5))),"hay una fecha posterior a hoy",IF(AND(M152&lt;&gt;"",INT(M152)&lt;INT(C152)),"la fecha del estado es anterior a «Recibido el»",IF(AND(N152&lt;&gt;"",INT(N152)&lt;INT(C152)),"«Entregado el» es anterior a «Recibido el»",""))))))))))))))</f>
        <v/>
      </c>
      <c r="T152">
        <f>IF(COUNTA(B152:P152)&gt;0,1,0)</f>
        <v>0</v>
      </c>
      <c r="U152" t="str">
        <f>IF(T152=0,"",IF(AND(L152="Recibido",M152=""),IF(C152="","",C152),IF(M152="","",M152)))</f>
        <v/>
      </c>
      <c r="V152" t="str">
        <f>IF(OR(T152=0,NOT(ISNUMBER(MATCH(L152,Ajustes!$B$9:$B$17,0)))),"",IF(INDEX(Ajustes!$C$9:$C$17,MATCH(L152,Ajustes!$B$9:$B$17,0))="","",INDEX(Ajustes!$C$9:$C$17,MATCH(L152,Ajustes!$B$9:$B$17,0))))</f>
        <v/>
      </c>
      <c r="W152">
        <f>IF(AND(T152=1,N152="",OR(L152="Recibido",L152="Confirmado",L152="Preparado",L152="En reparto",L152="Incidencia")),1,0)</f>
        <v>0</v>
      </c>
      <c r="X152">
        <f>IF(S152&lt;&gt;"",1,0)</f>
        <v>0</v>
      </c>
      <c r="Y152">
        <f>IF(A152&lt;&gt;"",1,0)</f>
        <v>0</v>
      </c>
      <c r="Z152">
        <f>IF(T152=1,ROW()-5,0)</f>
        <v>0</v>
      </c>
    </row>
    <row r="153">
      <c r="A153" s="21" t="str">
        <f>IF(T153=0,"",IF(S153&lt;&gt;"","Revisa: "&amp;S153,IF(OR(L153="Cobrado",L153="Anulado"),"",IF(AND(N153="",OR(L153="Recibido",L153="Confirmado",L153="Preparado",L153="En reparto",L153="Incidencia"),ISNUMBER(I153),INT(Ajustes!$C$5)&gt;INT(I153)),"Retrasado",IF(OR(L153="Entregado",L153="Facturado"),IF(AND(ISNUMBER(V153),ISNUMBER(N153),INT(Ajustes!$C$5)-INT(N153)&gt;V153),IF(L153="Entregado","Sin facturar","Cobro vencido"),""),IF(AND(ISNUMBER(V153),ISNUMBER(Q153),Q153&gt;V153),INDEX(Ajustes!$E$9:$E$17,MATCH(L153,Ajustes!$B$9:$B$17,0)),""))))))</f>
        <v/>
      </c>
      <c r="B153" s="22" t="n"/>
      <c r="C153" s="23" t="n"/>
      <c r="D153" s="24" t="n"/>
      <c r="E153" s="25" t="n"/>
      <c r="F153" s="25" t="n"/>
      <c r="G153" s="25" t="n"/>
      <c r="H153" s="26" t="n"/>
      <c r="I153" s="23" t="n"/>
      <c r="J153" s="25" t="n"/>
      <c r="K153" s="25" t="n"/>
      <c r="L153" s="25" t="n"/>
      <c r="M153" s="23" t="n"/>
      <c r="N153" s="23" t="n"/>
      <c r="O153" s="27" t="n"/>
      <c r="P153" s="25" t="n"/>
      <c r="Q153" s="28" t="str">
        <f>IF(OR(T153=0,L153="Cobrado",L153="Anulado",NOT(ISNUMBER(U153))),"",MAX(0,INT(Ajustes!$C$5)-INT(U153)))</f>
        <v/>
      </c>
      <c r="R153" s="28" t="str">
        <f>IF(OR(T153=0,L153="Anulado",NOT(ISNUMBER(N153)),NOT(ISNUMBER(I153))),"",IF(INT(N153)=INT(I153),"Sí",IF(INT(N153)&gt;INT(I153),"Tarde","Antes")))</f>
        <v/>
      </c>
      <c r="S153" t="str">
        <f>IF(T153=0,"",IF(L153="","falta el estado",IF(NOT(ISNUMBER(MATCH(L153,Ajustes!$B$9:$B$17,0))),"el estado no es de la lista",IF(E153="","falta el cliente",IF(OR(AND(C153&lt;&gt;"",NOT(ISNUMBER(C153))),AND(I153&lt;&gt;"",NOT(ISNUMBER(I153))),AND(M153&lt;&gt;"",NOT(ISNUMBER(M153))),AND(N153&lt;&gt;"",NOT(ISNUMBER(N153)))),"hay una fecha mal escrita",IF(AND(H153&lt;&gt;"",NOT(ISNUMBER(H153))),"el importe no es un número",IF(C153="","falta «Recibido el»",IF(AND(L153&lt;&gt;"Recibido",L153&lt;&gt;"Anulado",I153=""),"falta la entrega acordada",IF(AND(L153&lt;&gt;"Recibido",L153&lt;&gt;"Anulado",M153=""),"falta la fecha del estado",IF(AND(OR(L153="Entregado",L153="Facturado",L153="Cobrado"),N153=""),"falta «Entregado el»",IF(AND(N153&lt;&gt;"",OR(L153="Recibido",L153="Confirmado",L153="Preparado",L153="En reparto")),"tiene «Entregado el»: cambia el estado",IF(OR(INT(C153)&gt;INT(Ajustes!$C$5),AND(M153&lt;&gt;"",INT(M153)&gt;INT(Ajustes!$C$5)),AND(N153&lt;&gt;"",INT(N153)&gt;INT(Ajustes!$C$5))),"hay una fecha posterior a hoy",IF(AND(M153&lt;&gt;"",INT(M153)&lt;INT(C153)),"la fecha del estado es anterior a «Recibido el»",IF(AND(N153&lt;&gt;"",INT(N153)&lt;INT(C153)),"«Entregado el» es anterior a «Recibido el»",""))))))))))))))</f>
        <v/>
      </c>
      <c r="T153">
        <f>IF(COUNTA(B153:P153)&gt;0,1,0)</f>
        <v>0</v>
      </c>
      <c r="U153" t="str">
        <f>IF(T153=0,"",IF(AND(L153="Recibido",M153=""),IF(C153="","",C153),IF(M153="","",M153)))</f>
        <v/>
      </c>
      <c r="V153" t="str">
        <f>IF(OR(T153=0,NOT(ISNUMBER(MATCH(L153,Ajustes!$B$9:$B$17,0)))),"",IF(INDEX(Ajustes!$C$9:$C$17,MATCH(L153,Ajustes!$B$9:$B$17,0))="","",INDEX(Ajustes!$C$9:$C$17,MATCH(L153,Ajustes!$B$9:$B$17,0))))</f>
        <v/>
      </c>
      <c r="W153">
        <f>IF(AND(T153=1,N153="",OR(L153="Recibido",L153="Confirmado",L153="Preparado",L153="En reparto",L153="Incidencia")),1,0)</f>
        <v>0</v>
      </c>
      <c r="X153">
        <f>IF(S153&lt;&gt;"",1,0)</f>
        <v>0</v>
      </c>
      <c r="Y153">
        <f>IF(A153&lt;&gt;"",1,0)</f>
        <v>0</v>
      </c>
      <c r="Z153">
        <f>IF(T153=1,ROW()-5,0)</f>
        <v>0</v>
      </c>
    </row>
    <row r="154">
      <c r="A154" s="21" t="str">
        <f>IF(T154=0,"",IF(S154&lt;&gt;"","Revisa: "&amp;S154,IF(OR(L154="Cobrado",L154="Anulado"),"",IF(AND(N154="",OR(L154="Recibido",L154="Confirmado",L154="Preparado",L154="En reparto",L154="Incidencia"),ISNUMBER(I154),INT(Ajustes!$C$5)&gt;INT(I154)),"Retrasado",IF(OR(L154="Entregado",L154="Facturado"),IF(AND(ISNUMBER(V154),ISNUMBER(N154),INT(Ajustes!$C$5)-INT(N154)&gt;V154),IF(L154="Entregado","Sin facturar","Cobro vencido"),""),IF(AND(ISNUMBER(V154),ISNUMBER(Q154),Q154&gt;V154),INDEX(Ajustes!$E$9:$E$17,MATCH(L154,Ajustes!$B$9:$B$17,0)),""))))))</f>
        <v/>
      </c>
      <c r="B154" s="22" t="n"/>
      <c r="C154" s="23" t="n"/>
      <c r="D154" s="24" t="n"/>
      <c r="E154" s="25" t="n"/>
      <c r="F154" s="25" t="n"/>
      <c r="G154" s="25" t="n"/>
      <c r="H154" s="26" t="n"/>
      <c r="I154" s="23" t="n"/>
      <c r="J154" s="25" t="n"/>
      <c r="K154" s="25" t="n"/>
      <c r="L154" s="25" t="n"/>
      <c r="M154" s="23" t="n"/>
      <c r="N154" s="23" t="n"/>
      <c r="O154" s="27" t="n"/>
      <c r="P154" s="25" t="n"/>
      <c r="Q154" s="28" t="str">
        <f>IF(OR(T154=0,L154="Cobrado",L154="Anulado",NOT(ISNUMBER(U154))),"",MAX(0,INT(Ajustes!$C$5)-INT(U154)))</f>
        <v/>
      </c>
      <c r="R154" s="28" t="str">
        <f>IF(OR(T154=0,L154="Anulado",NOT(ISNUMBER(N154)),NOT(ISNUMBER(I154))),"",IF(INT(N154)=INT(I154),"Sí",IF(INT(N154)&gt;INT(I154),"Tarde","Antes")))</f>
        <v/>
      </c>
      <c r="S154" t="str">
        <f>IF(T154=0,"",IF(L154="","falta el estado",IF(NOT(ISNUMBER(MATCH(L154,Ajustes!$B$9:$B$17,0))),"el estado no es de la lista",IF(E154="","falta el cliente",IF(OR(AND(C154&lt;&gt;"",NOT(ISNUMBER(C154))),AND(I154&lt;&gt;"",NOT(ISNUMBER(I154))),AND(M154&lt;&gt;"",NOT(ISNUMBER(M154))),AND(N154&lt;&gt;"",NOT(ISNUMBER(N154)))),"hay una fecha mal escrita",IF(AND(H154&lt;&gt;"",NOT(ISNUMBER(H154))),"el importe no es un número",IF(C154="","falta «Recibido el»",IF(AND(L154&lt;&gt;"Recibido",L154&lt;&gt;"Anulado",I154=""),"falta la entrega acordada",IF(AND(L154&lt;&gt;"Recibido",L154&lt;&gt;"Anulado",M154=""),"falta la fecha del estado",IF(AND(OR(L154="Entregado",L154="Facturado",L154="Cobrado"),N154=""),"falta «Entregado el»",IF(AND(N154&lt;&gt;"",OR(L154="Recibido",L154="Confirmado",L154="Preparado",L154="En reparto")),"tiene «Entregado el»: cambia el estado",IF(OR(INT(C154)&gt;INT(Ajustes!$C$5),AND(M154&lt;&gt;"",INT(M154)&gt;INT(Ajustes!$C$5)),AND(N154&lt;&gt;"",INT(N154)&gt;INT(Ajustes!$C$5))),"hay una fecha posterior a hoy",IF(AND(M154&lt;&gt;"",INT(M154)&lt;INT(C154)),"la fecha del estado es anterior a «Recibido el»",IF(AND(N154&lt;&gt;"",INT(N154)&lt;INT(C154)),"«Entregado el» es anterior a «Recibido el»",""))))))))))))))</f>
        <v/>
      </c>
      <c r="T154">
        <f>IF(COUNTA(B154:P154)&gt;0,1,0)</f>
        <v>0</v>
      </c>
      <c r="U154" t="str">
        <f>IF(T154=0,"",IF(AND(L154="Recibido",M154=""),IF(C154="","",C154),IF(M154="","",M154)))</f>
        <v/>
      </c>
      <c r="V154" t="str">
        <f>IF(OR(T154=0,NOT(ISNUMBER(MATCH(L154,Ajustes!$B$9:$B$17,0)))),"",IF(INDEX(Ajustes!$C$9:$C$17,MATCH(L154,Ajustes!$B$9:$B$17,0))="","",INDEX(Ajustes!$C$9:$C$17,MATCH(L154,Ajustes!$B$9:$B$17,0))))</f>
        <v/>
      </c>
      <c r="W154">
        <f>IF(AND(T154=1,N154="",OR(L154="Recibido",L154="Confirmado",L154="Preparado",L154="En reparto",L154="Incidencia")),1,0)</f>
        <v>0</v>
      </c>
      <c r="X154">
        <f>IF(S154&lt;&gt;"",1,0)</f>
        <v>0</v>
      </c>
      <c r="Y154">
        <f>IF(A154&lt;&gt;"",1,0)</f>
        <v>0</v>
      </c>
      <c r="Z154">
        <f>IF(T154=1,ROW()-5,0)</f>
        <v>0</v>
      </c>
    </row>
    <row r="155">
      <c r="A155" s="21" t="str">
        <f>IF(T155=0,"",IF(S155&lt;&gt;"","Revisa: "&amp;S155,IF(OR(L155="Cobrado",L155="Anulado"),"",IF(AND(N155="",OR(L155="Recibido",L155="Confirmado",L155="Preparado",L155="En reparto",L155="Incidencia"),ISNUMBER(I155),INT(Ajustes!$C$5)&gt;INT(I155)),"Retrasado",IF(OR(L155="Entregado",L155="Facturado"),IF(AND(ISNUMBER(V155),ISNUMBER(N155),INT(Ajustes!$C$5)-INT(N155)&gt;V155),IF(L155="Entregado","Sin facturar","Cobro vencido"),""),IF(AND(ISNUMBER(V155),ISNUMBER(Q155),Q155&gt;V155),INDEX(Ajustes!$E$9:$E$17,MATCH(L155,Ajustes!$B$9:$B$17,0)),""))))))</f>
        <v/>
      </c>
      <c r="B155" s="22" t="n"/>
      <c r="C155" s="23" t="n"/>
      <c r="D155" s="24" t="n"/>
      <c r="E155" s="25" t="n"/>
      <c r="F155" s="25" t="n"/>
      <c r="G155" s="25" t="n"/>
      <c r="H155" s="26" t="n"/>
      <c r="I155" s="23" t="n"/>
      <c r="J155" s="25" t="n"/>
      <c r="K155" s="25" t="n"/>
      <c r="L155" s="25" t="n"/>
      <c r="M155" s="23" t="n"/>
      <c r="N155" s="23" t="n"/>
      <c r="O155" s="27" t="n"/>
      <c r="P155" s="25" t="n"/>
      <c r="Q155" s="28" t="str">
        <f>IF(OR(T155=0,L155="Cobrado",L155="Anulado",NOT(ISNUMBER(U155))),"",MAX(0,INT(Ajustes!$C$5)-INT(U155)))</f>
        <v/>
      </c>
      <c r="R155" s="28" t="str">
        <f>IF(OR(T155=0,L155="Anulado",NOT(ISNUMBER(N155)),NOT(ISNUMBER(I155))),"",IF(INT(N155)=INT(I155),"Sí",IF(INT(N155)&gt;INT(I155),"Tarde","Antes")))</f>
        <v/>
      </c>
      <c r="S155" t="str">
        <f>IF(T155=0,"",IF(L155="","falta el estado",IF(NOT(ISNUMBER(MATCH(L155,Ajustes!$B$9:$B$17,0))),"el estado no es de la lista",IF(E155="","falta el cliente",IF(OR(AND(C155&lt;&gt;"",NOT(ISNUMBER(C155))),AND(I155&lt;&gt;"",NOT(ISNUMBER(I155))),AND(M155&lt;&gt;"",NOT(ISNUMBER(M155))),AND(N155&lt;&gt;"",NOT(ISNUMBER(N155)))),"hay una fecha mal escrita",IF(AND(H155&lt;&gt;"",NOT(ISNUMBER(H155))),"el importe no es un número",IF(C155="","falta «Recibido el»",IF(AND(L155&lt;&gt;"Recibido",L155&lt;&gt;"Anulado",I155=""),"falta la entrega acordada",IF(AND(L155&lt;&gt;"Recibido",L155&lt;&gt;"Anulado",M155=""),"falta la fecha del estado",IF(AND(OR(L155="Entregado",L155="Facturado",L155="Cobrado"),N155=""),"falta «Entregado el»",IF(AND(N155&lt;&gt;"",OR(L155="Recibido",L155="Confirmado",L155="Preparado",L155="En reparto")),"tiene «Entregado el»: cambia el estado",IF(OR(INT(C155)&gt;INT(Ajustes!$C$5),AND(M155&lt;&gt;"",INT(M155)&gt;INT(Ajustes!$C$5)),AND(N155&lt;&gt;"",INT(N155)&gt;INT(Ajustes!$C$5))),"hay una fecha posterior a hoy",IF(AND(M155&lt;&gt;"",INT(M155)&lt;INT(C155)),"la fecha del estado es anterior a «Recibido el»",IF(AND(N155&lt;&gt;"",INT(N155)&lt;INT(C155)),"«Entregado el» es anterior a «Recibido el»",""))))))))))))))</f>
        <v/>
      </c>
      <c r="T155">
        <f>IF(COUNTA(B155:P155)&gt;0,1,0)</f>
        <v>0</v>
      </c>
      <c r="U155" t="str">
        <f>IF(T155=0,"",IF(AND(L155="Recibido",M155=""),IF(C155="","",C155),IF(M155="","",M155)))</f>
        <v/>
      </c>
      <c r="V155" t="str">
        <f>IF(OR(T155=0,NOT(ISNUMBER(MATCH(L155,Ajustes!$B$9:$B$17,0)))),"",IF(INDEX(Ajustes!$C$9:$C$17,MATCH(L155,Ajustes!$B$9:$B$17,0))="","",INDEX(Ajustes!$C$9:$C$17,MATCH(L155,Ajustes!$B$9:$B$17,0))))</f>
        <v/>
      </c>
      <c r="W155">
        <f>IF(AND(T155=1,N155="",OR(L155="Recibido",L155="Confirmado",L155="Preparado",L155="En reparto",L155="Incidencia")),1,0)</f>
        <v>0</v>
      </c>
      <c r="X155">
        <f>IF(S155&lt;&gt;"",1,0)</f>
        <v>0</v>
      </c>
      <c r="Y155">
        <f>IF(A155&lt;&gt;"",1,0)</f>
        <v>0</v>
      </c>
      <c r="Z155">
        <f>IF(T155=1,ROW()-5,0)</f>
        <v>0</v>
      </c>
    </row>
    <row r="156">
      <c r="A156" s="21" t="str">
        <f>IF(T156=0,"",IF(S156&lt;&gt;"","Revisa: "&amp;S156,IF(OR(L156="Cobrado",L156="Anulado"),"",IF(AND(N156="",OR(L156="Recibido",L156="Confirmado",L156="Preparado",L156="En reparto",L156="Incidencia"),ISNUMBER(I156),INT(Ajustes!$C$5)&gt;INT(I156)),"Retrasado",IF(OR(L156="Entregado",L156="Facturado"),IF(AND(ISNUMBER(V156),ISNUMBER(N156),INT(Ajustes!$C$5)-INT(N156)&gt;V156),IF(L156="Entregado","Sin facturar","Cobro vencido"),""),IF(AND(ISNUMBER(V156),ISNUMBER(Q156),Q156&gt;V156),INDEX(Ajustes!$E$9:$E$17,MATCH(L156,Ajustes!$B$9:$B$17,0)),""))))))</f>
        <v/>
      </c>
      <c r="B156" s="22" t="n"/>
      <c r="C156" s="23" t="n"/>
      <c r="D156" s="24" t="n"/>
      <c r="E156" s="25" t="n"/>
      <c r="F156" s="25" t="n"/>
      <c r="G156" s="25" t="n"/>
      <c r="H156" s="26" t="n"/>
      <c r="I156" s="23" t="n"/>
      <c r="J156" s="25" t="n"/>
      <c r="K156" s="25" t="n"/>
      <c r="L156" s="25" t="n"/>
      <c r="M156" s="23" t="n"/>
      <c r="N156" s="23" t="n"/>
      <c r="O156" s="27" t="n"/>
      <c r="P156" s="25" t="n"/>
      <c r="Q156" s="28" t="str">
        <f>IF(OR(T156=0,L156="Cobrado",L156="Anulado",NOT(ISNUMBER(U156))),"",MAX(0,INT(Ajustes!$C$5)-INT(U156)))</f>
        <v/>
      </c>
      <c r="R156" s="28" t="str">
        <f>IF(OR(T156=0,L156="Anulado",NOT(ISNUMBER(N156)),NOT(ISNUMBER(I156))),"",IF(INT(N156)=INT(I156),"Sí",IF(INT(N156)&gt;INT(I156),"Tarde","Antes")))</f>
        <v/>
      </c>
      <c r="S156" t="str">
        <f>IF(T156=0,"",IF(L156="","falta el estado",IF(NOT(ISNUMBER(MATCH(L156,Ajustes!$B$9:$B$17,0))),"el estado no es de la lista",IF(E156="","falta el cliente",IF(OR(AND(C156&lt;&gt;"",NOT(ISNUMBER(C156))),AND(I156&lt;&gt;"",NOT(ISNUMBER(I156))),AND(M156&lt;&gt;"",NOT(ISNUMBER(M156))),AND(N156&lt;&gt;"",NOT(ISNUMBER(N156)))),"hay una fecha mal escrita",IF(AND(H156&lt;&gt;"",NOT(ISNUMBER(H156))),"el importe no es un número",IF(C156="","falta «Recibido el»",IF(AND(L156&lt;&gt;"Recibido",L156&lt;&gt;"Anulado",I156=""),"falta la entrega acordada",IF(AND(L156&lt;&gt;"Recibido",L156&lt;&gt;"Anulado",M156=""),"falta la fecha del estado",IF(AND(OR(L156="Entregado",L156="Facturado",L156="Cobrado"),N156=""),"falta «Entregado el»",IF(AND(N156&lt;&gt;"",OR(L156="Recibido",L156="Confirmado",L156="Preparado",L156="En reparto")),"tiene «Entregado el»: cambia el estado",IF(OR(INT(C156)&gt;INT(Ajustes!$C$5),AND(M156&lt;&gt;"",INT(M156)&gt;INT(Ajustes!$C$5)),AND(N156&lt;&gt;"",INT(N156)&gt;INT(Ajustes!$C$5))),"hay una fecha posterior a hoy",IF(AND(M156&lt;&gt;"",INT(M156)&lt;INT(C156)),"la fecha del estado es anterior a «Recibido el»",IF(AND(N156&lt;&gt;"",INT(N156)&lt;INT(C156)),"«Entregado el» es anterior a «Recibido el»",""))))))))))))))</f>
        <v/>
      </c>
      <c r="T156">
        <f>IF(COUNTA(B156:P156)&gt;0,1,0)</f>
        <v>0</v>
      </c>
      <c r="U156" t="str">
        <f>IF(T156=0,"",IF(AND(L156="Recibido",M156=""),IF(C156="","",C156),IF(M156="","",M156)))</f>
        <v/>
      </c>
      <c r="V156" t="str">
        <f>IF(OR(T156=0,NOT(ISNUMBER(MATCH(L156,Ajustes!$B$9:$B$17,0)))),"",IF(INDEX(Ajustes!$C$9:$C$17,MATCH(L156,Ajustes!$B$9:$B$17,0))="","",INDEX(Ajustes!$C$9:$C$17,MATCH(L156,Ajustes!$B$9:$B$17,0))))</f>
        <v/>
      </c>
      <c r="W156">
        <f>IF(AND(T156=1,N156="",OR(L156="Recibido",L156="Confirmado",L156="Preparado",L156="En reparto",L156="Incidencia")),1,0)</f>
        <v>0</v>
      </c>
      <c r="X156">
        <f>IF(S156&lt;&gt;"",1,0)</f>
        <v>0</v>
      </c>
      <c r="Y156">
        <f>IF(A156&lt;&gt;"",1,0)</f>
        <v>0</v>
      </c>
      <c r="Z156">
        <f>IF(T156=1,ROW()-5,0)</f>
        <v>0</v>
      </c>
    </row>
    <row r="157">
      <c r="A157" s="21" t="str">
        <f>IF(T157=0,"",IF(S157&lt;&gt;"","Revisa: "&amp;S157,IF(OR(L157="Cobrado",L157="Anulado"),"",IF(AND(N157="",OR(L157="Recibido",L157="Confirmado",L157="Preparado",L157="En reparto",L157="Incidencia"),ISNUMBER(I157),INT(Ajustes!$C$5)&gt;INT(I157)),"Retrasado",IF(OR(L157="Entregado",L157="Facturado"),IF(AND(ISNUMBER(V157),ISNUMBER(N157),INT(Ajustes!$C$5)-INT(N157)&gt;V157),IF(L157="Entregado","Sin facturar","Cobro vencido"),""),IF(AND(ISNUMBER(V157),ISNUMBER(Q157),Q157&gt;V157),INDEX(Ajustes!$E$9:$E$17,MATCH(L157,Ajustes!$B$9:$B$17,0)),""))))))</f>
        <v/>
      </c>
      <c r="B157" s="22" t="n"/>
      <c r="C157" s="23" t="n"/>
      <c r="D157" s="24" t="n"/>
      <c r="E157" s="25" t="n"/>
      <c r="F157" s="25" t="n"/>
      <c r="G157" s="25" t="n"/>
      <c r="H157" s="26" t="n"/>
      <c r="I157" s="23" t="n"/>
      <c r="J157" s="25" t="n"/>
      <c r="K157" s="25" t="n"/>
      <c r="L157" s="25" t="n"/>
      <c r="M157" s="23" t="n"/>
      <c r="N157" s="23" t="n"/>
      <c r="O157" s="27" t="n"/>
      <c r="P157" s="25" t="n"/>
      <c r="Q157" s="28" t="str">
        <f>IF(OR(T157=0,L157="Cobrado",L157="Anulado",NOT(ISNUMBER(U157))),"",MAX(0,INT(Ajustes!$C$5)-INT(U157)))</f>
        <v/>
      </c>
      <c r="R157" s="28" t="str">
        <f>IF(OR(T157=0,L157="Anulado",NOT(ISNUMBER(N157)),NOT(ISNUMBER(I157))),"",IF(INT(N157)=INT(I157),"Sí",IF(INT(N157)&gt;INT(I157),"Tarde","Antes")))</f>
        <v/>
      </c>
      <c r="S157" t="str">
        <f>IF(T157=0,"",IF(L157="","falta el estado",IF(NOT(ISNUMBER(MATCH(L157,Ajustes!$B$9:$B$17,0))),"el estado no es de la lista",IF(E157="","falta el cliente",IF(OR(AND(C157&lt;&gt;"",NOT(ISNUMBER(C157))),AND(I157&lt;&gt;"",NOT(ISNUMBER(I157))),AND(M157&lt;&gt;"",NOT(ISNUMBER(M157))),AND(N157&lt;&gt;"",NOT(ISNUMBER(N157)))),"hay una fecha mal escrita",IF(AND(H157&lt;&gt;"",NOT(ISNUMBER(H157))),"el importe no es un número",IF(C157="","falta «Recibido el»",IF(AND(L157&lt;&gt;"Recibido",L157&lt;&gt;"Anulado",I157=""),"falta la entrega acordada",IF(AND(L157&lt;&gt;"Recibido",L157&lt;&gt;"Anulado",M157=""),"falta la fecha del estado",IF(AND(OR(L157="Entregado",L157="Facturado",L157="Cobrado"),N157=""),"falta «Entregado el»",IF(AND(N157&lt;&gt;"",OR(L157="Recibido",L157="Confirmado",L157="Preparado",L157="En reparto")),"tiene «Entregado el»: cambia el estado",IF(OR(INT(C157)&gt;INT(Ajustes!$C$5),AND(M157&lt;&gt;"",INT(M157)&gt;INT(Ajustes!$C$5)),AND(N157&lt;&gt;"",INT(N157)&gt;INT(Ajustes!$C$5))),"hay una fecha posterior a hoy",IF(AND(M157&lt;&gt;"",INT(M157)&lt;INT(C157)),"la fecha del estado es anterior a «Recibido el»",IF(AND(N157&lt;&gt;"",INT(N157)&lt;INT(C157)),"«Entregado el» es anterior a «Recibido el»",""))))))))))))))</f>
        <v/>
      </c>
      <c r="T157">
        <f>IF(COUNTA(B157:P157)&gt;0,1,0)</f>
        <v>0</v>
      </c>
      <c r="U157" t="str">
        <f>IF(T157=0,"",IF(AND(L157="Recibido",M157=""),IF(C157="","",C157),IF(M157="","",M157)))</f>
        <v/>
      </c>
      <c r="V157" t="str">
        <f>IF(OR(T157=0,NOT(ISNUMBER(MATCH(L157,Ajustes!$B$9:$B$17,0)))),"",IF(INDEX(Ajustes!$C$9:$C$17,MATCH(L157,Ajustes!$B$9:$B$17,0))="","",INDEX(Ajustes!$C$9:$C$17,MATCH(L157,Ajustes!$B$9:$B$17,0))))</f>
        <v/>
      </c>
      <c r="W157">
        <f>IF(AND(T157=1,N157="",OR(L157="Recibido",L157="Confirmado",L157="Preparado",L157="En reparto",L157="Incidencia")),1,0)</f>
        <v>0</v>
      </c>
      <c r="X157">
        <f>IF(S157&lt;&gt;"",1,0)</f>
        <v>0</v>
      </c>
      <c r="Y157">
        <f>IF(A157&lt;&gt;"",1,0)</f>
        <v>0</v>
      </c>
      <c r="Z157">
        <f>IF(T157=1,ROW()-5,0)</f>
        <v>0</v>
      </c>
    </row>
    <row r="158">
      <c r="A158" s="21" t="str">
        <f>IF(T158=0,"",IF(S158&lt;&gt;"","Revisa: "&amp;S158,IF(OR(L158="Cobrado",L158="Anulado"),"",IF(AND(N158="",OR(L158="Recibido",L158="Confirmado",L158="Preparado",L158="En reparto",L158="Incidencia"),ISNUMBER(I158),INT(Ajustes!$C$5)&gt;INT(I158)),"Retrasado",IF(OR(L158="Entregado",L158="Facturado"),IF(AND(ISNUMBER(V158),ISNUMBER(N158),INT(Ajustes!$C$5)-INT(N158)&gt;V158),IF(L158="Entregado","Sin facturar","Cobro vencido"),""),IF(AND(ISNUMBER(V158),ISNUMBER(Q158),Q158&gt;V158),INDEX(Ajustes!$E$9:$E$17,MATCH(L158,Ajustes!$B$9:$B$17,0)),""))))))</f>
        <v/>
      </c>
      <c r="B158" s="22" t="n"/>
      <c r="C158" s="23" t="n"/>
      <c r="D158" s="24" t="n"/>
      <c r="E158" s="25" t="n"/>
      <c r="F158" s="25" t="n"/>
      <c r="G158" s="25" t="n"/>
      <c r="H158" s="26" t="n"/>
      <c r="I158" s="23" t="n"/>
      <c r="J158" s="25" t="n"/>
      <c r="K158" s="25" t="n"/>
      <c r="L158" s="25" t="n"/>
      <c r="M158" s="23" t="n"/>
      <c r="N158" s="23" t="n"/>
      <c r="O158" s="27" t="n"/>
      <c r="P158" s="25" t="n"/>
      <c r="Q158" s="28" t="str">
        <f>IF(OR(T158=0,L158="Cobrado",L158="Anulado",NOT(ISNUMBER(U158))),"",MAX(0,INT(Ajustes!$C$5)-INT(U158)))</f>
        <v/>
      </c>
      <c r="R158" s="28" t="str">
        <f>IF(OR(T158=0,L158="Anulado",NOT(ISNUMBER(N158)),NOT(ISNUMBER(I158))),"",IF(INT(N158)=INT(I158),"Sí",IF(INT(N158)&gt;INT(I158),"Tarde","Antes")))</f>
        <v/>
      </c>
      <c r="S158" t="str">
        <f>IF(T158=0,"",IF(L158="","falta el estado",IF(NOT(ISNUMBER(MATCH(L158,Ajustes!$B$9:$B$17,0))),"el estado no es de la lista",IF(E158="","falta el cliente",IF(OR(AND(C158&lt;&gt;"",NOT(ISNUMBER(C158))),AND(I158&lt;&gt;"",NOT(ISNUMBER(I158))),AND(M158&lt;&gt;"",NOT(ISNUMBER(M158))),AND(N158&lt;&gt;"",NOT(ISNUMBER(N158)))),"hay una fecha mal escrita",IF(AND(H158&lt;&gt;"",NOT(ISNUMBER(H158))),"el importe no es un número",IF(C158="","falta «Recibido el»",IF(AND(L158&lt;&gt;"Recibido",L158&lt;&gt;"Anulado",I158=""),"falta la entrega acordada",IF(AND(L158&lt;&gt;"Recibido",L158&lt;&gt;"Anulado",M158=""),"falta la fecha del estado",IF(AND(OR(L158="Entregado",L158="Facturado",L158="Cobrado"),N158=""),"falta «Entregado el»",IF(AND(N158&lt;&gt;"",OR(L158="Recibido",L158="Confirmado",L158="Preparado",L158="En reparto")),"tiene «Entregado el»: cambia el estado",IF(OR(INT(C158)&gt;INT(Ajustes!$C$5),AND(M158&lt;&gt;"",INT(M158)&gt;INT(Ajustes!$C$5)),AND(N158&lt;&gt;"",INT(N158)&gt;INT(Ajustes!$C$5))),"hay una fecha posterior a hoy",IF(AND(M158&lt;&gt;"",INT(M158)&lt;INT(C158)),"la fecha del estado es anterior a «Recibido el»",IF(AND(N158&lt;&gt;"",INT(N158)&lt;INT(C158)),"«Entregado el» es anterior a «Recibido el»",""))))))))))))))</f>
        <v/>
      </c>
      <c r="T158">
        <f>IF(COUNTA(B158:P158)&gt;0,1,0)</f>
        <v>0</v>
      </c>
      <c r="U158" t="str">
        <f>IF(T158=0,"",IF(AND(L158="Recibido",M158=""),IF(C158="","",C158),IF(M158="","",M158)))</f>
        <v/>
      </c>
      <c r="V158" t="str">
        <f>IF(OR(T158=0,NOT(ISNUMBER(MATCH(L158,Ajustes!$B$9:$B$17,0)))),"",IF(INDEX(Ajustes!$C$9:$C$17,MATCH(L158,Ajustes!$B$9:$B$17,0))="","",INDEX(Ajustes!$C$9:$C$17,MATCH(L158,Ajustes!$B$9:$B$17,0))))</f>
        <v/>
      </c>
      <c r="W158">
        <f>IF(AND(T158=1,N158="",OR(L158="Recibido",L158="Confirmado",L158="Preparado",L158="En reparto",L158="Incidencia")),1,0)</f>
        <v>0</v>
      </c>
      <c r="X158">
        <f>IF(S158&lt;&gt;"",1,0)</f>
        <v>0</v>
      </c>
      <c r="Y158">
        <f>IF(A158&lt;&gt;"",1,0)</f>
        <v>0</v>
      </c>
      <c r="Z158">
        <f>IF(T158=1,ROW()-5,0)</f>
        <v>0</v>
      </c>
    </row>
    <row r="159">
      <c r="A159" s="21" t="str">
        <f>IF(T159=0,"",IF(S159&lt;&gt;"","Revisa: "&amp;S159,IF(OR(L159="Cobrado",L159="Anulado"),"",IF(AND(N159="",OR(L159="Recibido",L159="Confirmado",L159="Preparado",L159="En reparto",L159="Incidencia"),ISNUMBER(I159),INT(Ajustes!$C$5)&gt;INT(I159)),"Retrasado",IF(OR(L159="Entregado",L159="Facturado"),IF(AND(ISNUMBER(V159),ISNUMBER(N159),INT(Ajustes!$C$5)-INT(N159)&gt;V159),IF(L159="Entregado","Sin facturar","Cobro vencido"),""),IF(AND(ISNUMBER(V159),ISNUMBER(Q159),Q159&gt;V159),INDEX(Ajustes!$E$9:$E$17,MATCH(L159,Ajustes!$B$9:$B$17,0)),""))))))</f>
        <v/>
      </c>
      <c r="B159" s="22" t="n"/>
      <c r="C159" s="23" t="n"/>
      <c r="D159" s="24" t="n"/>
      <c r="E159" s="25" t="n"/>
      <c r="F159" s="25" t="n"/>
      <c r="G159" s="25" t="n"/>
      <c r="H159" s="26" t="n"/>
      <c r="I159" s="23" t="n"/>
      <c r="J159" s="25" t="n"/>
      <c r="K159" s="25" t="n"/>
      <c r="L159" s="25" t="n"/>
      <c r="M159" s="23" t="n"/>
      <c r="N159" s="23" t="n"/>
      <c r="O159" s="27" t="n"/>
      <c r="P159" s="25" t="n"/>
      <c r="Q159" s="28" t="str">
        <f>IF(OR(T159=0,L159="Cobrado",L159="Anulado",NOT(ISNUMBER(U159))),"",MAX(0,INT(Ajustes!$C$5)-INT(U159)))</f>
        <v/>
      </c>
      <c r="R159" s="28" t="str">
        <f>IF(OR(T159=0,L159="Anulado",NOT(ISNUMBER(N159)),NOT(ISNUMBER(I159))),"",IF(INT(N159)=INT(I159),"Sí",IF(INT(N159)&gt;INT(I159),"Tarde","Antes")))</f>
        <v/>
      </c>
      <c r="S159" t="str">
        <f>IF(T159=0,"",IF(L159="","falta el estado",IF(NOT(ISNUMBER(MATCH(L159,Ajustes!$B$9:$B$17,0))),"el estado no es de la lista",IF(E159="","falta el cliente",IF(OR(AND(C159&lt;&gt;"",NOT(ISNUMBER(C159))),AND(I159&lt;&gt;"",NOT(ISNUMBER(I159))),AND(M159&lt;&gt;"",NOT(ISNUMBER(M159))),AND(N159&lt;&gt;"",NOT(ISNUMBER(N159)))),"hay una fecha mal escrita",IF(AND(H159&lt;&gt;"",NOT(ISNUMBER(H159))),"el importe no es un número",IF(C159="","falta «Recibido el»",IF(AND(L159&lt;&gt;"Recibido",L159&lt;&gt;"Anulado",I159=""),"falta la entrega acordada",IF(AND(L159&lt;&gt;"Recibido",L159&lt;&gt;"Anulado",M159=""),"falta la fecha del estado",IF(AND(OR(L159="Entregado",L159="Facturado",L159="Cobrado"),N159=""),"falta «Entregado el»",IF(AND(N159&lt;&gt;"",OR(L159="Recibido",L159="Confirmado",L159="Preparado",L159="En reparto")),"tiene «Entregado el»: cambia el estado",IF(OR(INT(C159)&gt;INT(Ajustes!$C$5),AND(M159&lt;&gt;"",INT(M159)&gt;INT(Ajustes!$C$5)),AND(N159&lt;&gt;"",INT(N159)&gt;INT(Ajustes!$C$5))),"hay una fecha posterior a hoy",IF(AND(M159&lt;&gt;"",INT(M159)&lt;INT(C159)),"la fecha del estado es anterior a «Recibido el»",IF(AND(N159&lt;&gt;"",INT(N159)&lt;INT(C159)),"«Entregado el» es anterior a «Recibido el»",""))))))))))))))</f>
        <v/>
      </c>
      <c r="T159">
        <f>IF(COUNTA(B159:P159)&gt;0,1,0)</f>
        <v>0</v>
      </c>
      <c r="U159" t="str">
        <f>IF(T159=0,"",IF(AND(L159="Recibido",M159=""),IF(C159="","",C159),IF(M159="","",M159)))</f>
        <v/>
      </c>
      <c r="V159" t="str">
        <f>IF(OR(T159=0,NOT(ISNUMBER(MATCH(L159,Ajustes!$B$9:$B$17,0)))),"",IF(INDEX(Ajustes!$C$9:$C$17,MATCH(L159,Ajustes!$B$9:$B$17,0))="","",INDEX(Ajustes!$C$9:$C$17,MATCH(L159,Ajustes!$B$9:$B$17,0))))</f>
        <v/>
      </c>
      <c r="W159">
        <f>IF(AND(T159=1,N159="",OR(L159="Recibido",L159="Confirmado",L159="Preparado",L159="En reparto",L159="Incidencia")),1,0)</f>
        <v>0</v>
      </c>
      <c r="X159">
        <f>IF(S159&lt;&gt;"",1,0)</f>
        <v>0</v>
      </c>
      <c r="Y159">
        <f>IF(A159&lt;&gt;"",1,0)</f>
        <v>0</v>
      </c>
      <c r="Z159">
        <f>IF(T159=1,ROW()-5,0)</f>
        <v>0</v>
      </c>
    </row>
    <row r="160">
      <c r="A160" s="21" t="str">
        <f>IF(T160=0,"",IF(S160&lt;&gt;"","Revisa: "&amp;S160,IF(OR(L160="Cobrado",L160="Anulado"),"",IF(AND(N160="",OR(L160="Recibido",L160="Confirmado",L160="Preparado",L160="En reparto",L160="Incidencia"),ISNUMBER(I160),INT(Ajustes!$C$5)&gt;INT(I160)),"Retrasado",IF(OR(L160="Entregado",L160="Facturado"),IF(AND(ISNUMBER(V160),ISNUMBER(N160),INT(Ajustes!$C$5)-INT(N160)&gt;V160),IF(L160="Entregado","Sin facturar","Cobro vencido"),""),IF(AND(ISNUMBER(V160),ISNUMBER(Q160),Q160&gt;V160),INDEX(Ajustes!$E$9:$E$17,MATCH(L160,Ajustes!$B$9:$B$17,0)),""))))))</f>
        <v/>
      </c>
      <c r="B160" s="22" t="n"/>
      <c r="C160" s="23" t="n"/>
      <c r="D160" s="24" t="n"/>
      <c r="E160" s="25" t="n"/>
      <c r="F160" s="25" t="n"/>
      <c r="G160" s="25" t="n"/>
      <c r="H160" s="26" t="n"/>
      <c r="I160" s="23" t="n"/>
      <c r="J160" s="25" t="n"/>
      <c r="K160" s="25" t="n"/>
      <c r="L160" s="25" t="n"/>
      <c r="M160" s="23" t="n"/>
      <c r="N160" s="23" t="n"/>
      <c r="O160" s="27" t="n"/>
      <c r="P160" s="25" t="n"/>
      <c r="Q160" s="28" t="str">
        <f>IF(OR(T160=0,L160="Cobrado",L160="Anulado",NOT(ISNUMBER(U160))),"",MAX(0,INT(Ajustes!$C$5)-INT(U160)))</f>
        <v/>
      </c>
      <c r="R160" s="28" t="str">
        <f>IF(OR(T160=0,L160="Anulado",NOT(ISNUMBER(N160)),NOT(ISNUMBER(I160))),"",IF(INT(N160)=INT(I160),"Sí",IF(INT(N160)&gt;INT(I160),"Tarde","Antes")))</f>
        <v/>
      </c>
      <c r="S160" t="str">
        <f>IF(T160=0,"",IF(L160="","falta el estado",IF(NOT(ISNUMBER(MATCH(L160,Ajustes!$B$9:$B$17,0))),"el estado no es de la lista",IF(E160="","falta el cliente",IF(OR(AND(C160&lt;&gt;"",NOT(ISNUMBER(C160))),AND(I160&lt;&gt;"",NOT(ISNUMBER(I160))),AND(M160&lt;&gt;"",NOT(ISNUMBER(M160))),AND(N160&lt;&gt;"",NOT(ISNUMBER(N160)))),"hay una fecha mal escrita",IF(AND(H160&lt;&gt;"",NOT(ISNUMBER(H160))),"el importe no es un número",IF(C160="","falta «Recibido el»",IF(AND(L160&lt;&gt;"Recibido",L160&lt;&gt;"Anulado",I160=""),"falta la entrega acordada",IF(AND(L160&lt;&gt;"Recibido",L160&lt;&gt;"Anulado",M160=""),"falta la fecha del estado",IF(AND(OR(L160="Entregado",L160="Facturado",L160="Cobrado"),N160=""),"falta «Entregado el»",IF(AND(N160&lt;&gt;"",OR(L160="Recibido",L160="Confirmado",L160="Preparado",L160="En reparto")),"tiene «Entregado el»: cambia el estado",IF(OR(INT(C160)&gt;INT(Ajustes!$C$5),AND(M160&lt;&gt;"",INT(M160)&gt;INT(Ajustes!$C$5)),AND(N160&lt;&gt;"",INT(N160)&gt;INT(Ajustes!$C$5))),"hay una fecha posterior a hoy",IF(AND(M160&lt;&gt;"",INT(M160)&lt;INT(C160)),"la fecha del estado es anterior a «Recibido el»",IF(AND(N160&lt;&gt;"",INT(N160)&lt;INT(C160)),"«Entregado el» es anterior a «Recibido el»",""))))))))))))))</f>
        <v/>
      </c>
      <c r="T160">
        <f>IF(COUNTA(B160:P160)&gt;0,1,0)</f>
        <v>0</v>
      </c>
      <c r="U160" t="str">
        <f>IF(T160=0,"",IF(AND(L160="Recibido",M160=""),IF(C160="","",C160),IF(M160="","",M160)))</f>
        <v/>
      </c>
      <c r="V160" t="str">
        <f>IF(OR(T160=0,NOT(ISNUMBER(MATCH(L160,Ajustes!$B$9:$B$17,0)))),"",IF(INDEX(Ajustes!$C$9:$C$17,MATCH(L160,Ajustes!$B$9:$B$17,0))="","",INDEX(Ajustes!$C$9:$C$17,MATCH(L160,Ajustes!$B$9:$B$17,0))))</f>
        <v/>
      </c>
      <c r="W160">
        <f>IF(AND(T160=1,N160="",OR(L160="Recibido",L160="Confirmado",L160="Preparado",L160="En reparto",L160="Incidencia")),1,0)</f>
        <v>0</v>
      </c>
      <c r="X160">
        <f>IF(S160&lt;&gt;"",1,0)</f>
        <v>0</v>
      </c>
      <c r="Y160">
        <f>IF(A160&lt;&gt;"",1,0)</f>
        <v>0</v>
      </c>
      <c r="Z160">
        <f>IF(T160=1,ROW()-5,0)</f>
        <v>0</v>
      </c>
    </row>
    <row r="161">
      <c r="A161" s="21" t="str">
        <f>IF(T161=0,"",IF(S161&lt;&gt;"","Revisa: "&amp;S161,IF(OR(L161="Cobrado",L161="Anulado"),"",IF(AND(N161="",OR(L161="Recibido",L161="Confirmado",L161="Preparado",L161="En reparto",L161="Incidencia"),ISNUMBER(I161),INT(Ajustes!$C$5)&gt;INT(I161)),"Retrasado",IF(OR(L161="Entregado",L161="Facturado"),IF(AND(ISNUMBER(V161),ISNUMBER(N161),INT(Ajustes!$C$5)-INT(N161)&gt;V161),IF(L161="Entregado","Sin facturar","Cobro vencido"),""),IF(AND(ISNUMBER(V161),ISNUMBER(Q161),Q161&gt;V161),INDEX(Ajustes!$E$9:$E$17,MATCH(L161,Ajustes!$B$9:$B$17,0)),""))))))</f>
        <v/>
      </c>
      <c r="B161" s="22" t="n"/>
      <c r="C161" s="23" t="n"/>
      <c r="D161" s="24" t="n"/>
      <c r="E161" s="25" t="n"/>
      <c r="F161" s="25" t="n"/>
      <c r="G161" s="25" t="n"/>
      <c r="H161" s="26" t="n"/>
      <c r="I161" s="23" t="n"/>
      <c r="J161" s="25" t="n"/>
      <c r="K161" s="25" t="n"/>
      <c r="L161" s="25" t="n"/>
      <c r="M161" s="23" t="n"/>
      <c r="N161" s="23" t="n"/>
      <c r="O161" s="27" t="n"/>
      <c r="P161" s="25" t="n"/>
      <c r="Q161" s="28" t="str">
        <f>IF(OR(T161=0,L161="Cobrado",L161="Anulado",NOT(ISNUMBER(U161))),"",MAX(0,INT(Ajustes!$C$5)-INT(U161)))</f>
        <v/>
      </c>
      <c r="R161" s="28" t="str">
        <f>IF(OR(T161=0,L161="Anulado",NOT(ISNUMBER(N161)),NOT(ISNUMBER(I161))),"",IF(INT(N161)=INT(I161),"Sí",IF(INT(N161)&gt;INT(I161),"Tarde","Antes")))</f>
        <v/>
      </c>
      <c r="S161" t="str">
        <f>IF(T161=0,"",IF(L161="","falta el estado",IF(NOT(ISNUMBER(MATCH(L161,Ajustes!$B$9:$B$17,0))),"el estado no es de la lista",IF(E161="","falta el cliente",IF(OR(AND(C161&lt;&gt;"",NOT(ISNUMBER(C161))),AND(I161&lt;&gt;"",NOT(ISNUMBER(I161))),AND(M161&lt;&gt;"",NOT(ISNUMBER(M161))),AND(N161&lt;&gt;"",NOT(ISNUMBER(N161)))),"hay una fecha mal escrita",IF(AND(H161&lt;&gt;"",NOT(ISNUMBER(H161))),"el importe no es un número",IF(C161="","falta «Recibido el»",IF(AND(L161&lt;&gt;"Recibido",L161&lt;&gt;"Anulado",I161=""),"falta la entrega acordada",IF(AND(L161&lt;&gt;"Recibido",L161&lt;&gt;"Anulado",M161=""),"falta la fecha del estado",IF(AND(OR(L161="Entregado",L161="Facturado",L161="Cobrado"),N161=""),"falta «Entregado el»",IF(AND(N161&lt;&gt;"",OR(L161="Recibido",L161="Confirmado",L161="Preparado",L161="En reparto")),"tiene «Entregado el»: cambia el estado",IF(OR(INT(C161)&gt;INT(Ajustes!$C$5),AND(M161&lt;&gt;"",INT(M161)&gt;INT(Ajustes!$C$5)),AND(N161&lt;&gt;"",INT(N161)&gt;INT(Ajustes!$C$5))),"hay una fecha posterior a hoy",IF(AND(M161&lt;&gt;"",INT(M161)&lt;INT(C161)),"la fecha del estado es anterior a «Recibido el»",IF(AND(N161&lt;&gt;"",INT(N161)&lt;INT(C161)),"«Entregado el» es anterior a «Recibido el»",""))))))))))))))</f>
        <v/>
      </c>
      <c r="T161">
        <f>IF(COUNTA(B161:P161)&gt;0,1,0)</f>
        <v>0</v>
      </c>
      <c r="U161" t="str">
        <f>IF(T161=0,"",IF(AND(L161="Recibido",M161=""),IF(C161="","",C161),IF(M161="","",M161)))</f>
        <v/>
      </c>
      <c r="V161" t="str">
        <f>IF(OR(T161=0,NOT(ISNUMBER(MATCH(L161,Ajustes!$B$9:$B$17,0)))),"",IF(INDEX(Ajustes!$C$9:$C$17,MATCH(L161,Ajustes!$B$9:$B$17,0))="","",INDEX(Ajustes!$C$9:$C$17,MATCH(L161,Ajustes!$B$9:$B$17,0))))</f>
        <v/>
      </c>
      <c r="W161">
        <f>IF(AND(T161=1,N161="",OR(L161="Recibido",L161="Confirmado",L161="Preparado",L161="En reparto",L161="Incidencia")),1,0)</f>
        <v>0</v>
      </c>
      <c r="X161">
        <f>IF(S161&lt;&gt;"",1,0)</f>
        <v>0</v>
      </c>
      <c r="Y161">
        <f>IF(A161&lt;&gt;"",1,0)</f>
        <v>0</v>
      </c>
      <c r="Z161">
        <f>IF(T161=1,ROW()-5,0)</f>
        <v>0</v>
      </c>
    </row>
    <row r="162">
      <c r="A162" s="21" t="str">
        <f>IF(T162=0,"",IF(S162&lt;&gt;"","Revisa: "&amp;S162,IF(OR(L162="Cobrado",L162="Anulado"),"",IF(AND(N162="",OR(L162="Recibido",L162="Confirmado",L162="Preparado",L162="En reparto",L162="Incidencia"),ISNUMBER(I162),INT(Ajustes!$C$5)&gt;INT(I162)),"Retrasado",IF(OR(L162="Entregado",L162="Facturado"),IF(AND(ISNUMBER(V162),ISNUMBER(N162),INT(Ajustes!$C$5)-INT(N162)&gt;V162),IF(L162="Entregado","Sin facturar","Cobro vencido"),""),IF(AND(ISNUMBER(V162),ISNUMBER(Q162),Q162&gt;V162),INDEX(Ajustes!$E$9:$E$17,MATCH(L162,Ajustes!$B$9:$B$17,0)),""))))))</f>
        <v/>
      </c>
      <c r="B162" s="22" t="n"/>
      <c r="C162" s="23" t="n"/>
      <c r="D162" s="24" t="n"/>
      <c r="E162" s="25" t="n"/>
      <c r="F162" s="25" t="n"/>
      <c r="G162" s="25" t="n"/>
      <c r="H162" s="26" t="n"/>
      <c r="I162" s="23" t="n"/>
      <c r="J162" s="25" t="n"/>
      <c r="K162" s="25" t="n"/>
      <c r="L162" s="25" t="n"/>
      <c r="M162" s="23" t="n"/>
      <c r="N162" s="23" t="n"/>
      <c r="O162" s="27" t="n"/>
      <c r="P162" s="25" t="n"/>
      <c r="Q162" s="28" t="str">
        <f>IF(OR(T162=0,L162="Cobrado",L162="Anulado",NOT(ISNUMBER(U162))),"",MAX(0,INT(Ajustes!$C$5)-INT(U162)))</f>
        <v/>
      </c>
      <c r="R162" s="28" t="str">
        <f>IF(OR(T162=0,L162="Anulado",NOT(ISNUMBER(N162)),NOT(ISNUMBER(I162))),"",IF(INT(N162)=INT(I162),"Sí",IF(INT(N162)&gt;INT(I162),"Tarde","Antes")))</f>
        <v/>
      </c>
      <c r="S162" t="str">
        <f>IF(T162=0,"",IF(L162="","falta el estado",IF(NOT(ISNUMBER(MATCH(L162,Ajustes!$B$9:$B$17,0))),"el estado no es de la lista",IF(E162="","falta el cliente",IF(OR(AND(C162&lt;&gt;"",NOT(ISNUMBER(C162))),AND(I162&lt;&gt;"",NOT(ISNUMBER(I162))),AND(M162&lt;&gt;"",NOT(ISNUMBER(M162))),AND(N162&lt;&gt;"",NOT(ISNUMBER(N162)))),"hay una fecha mal escrita",IF(AND(H162&lt;&gt;"",NOT(ISNUMBER(H162))),"el importe no es un número",IF(C162="","falta «Recibido el»",IF(AND(L162&lt;&gt;"Recibido",L162&lt;&gt;"Anulado",I162=""),"falta la entrega acordada",IF(AND(L162&lt;&gt;"Recibido",L162&lt;&gt;"Anulado",M162=""),"falta la fecha del estado",IF(AND(OR(L162="Entregado",L162="Facturado",L162="Cobrado"),N162=""),"falta «Entregado el»",IF(AND(N162&lt;&gt;"",OR(L162="Recibido",L162="Confirmado",L162="Preparado",L162="En reparto")),"tiene «Entregado el»: cambia el estado",IF(OR(INT(C162)&gt;INT(Ajustes!$C$5),AND(M162&lt;&gt;"",INT(M162)&gt;INT(Ajustes!$C$5)),AND(N162&lt;&gt;"",INT(N162)&gt;INT(Ajustes!$C$5))),"hay una fecha posterior a hoy",IF(AND(M162&lt;&gt;"",INT(M162)&lt;INT(C162)),"la fecha del estado es anterior a «Recibido el»",IF(AND(N162&lt;&gt;"",INT(N162)&lt;INT(C162)),"«Entregado el» es anterior a «Recibido el»",""))))))))))))))</f>
        <v/>
      </c>
      <c r="T162">
        <f>IF(COUNTA(B162:P162)&gt;0,1,0)</f>
        <v>0</v>
      </c>
      <c r="U162" t="str">
        <f>IF(T162=0,"",IF(AND(L162="Recibido",M162=""),IF(C162="","",C162),IF(M162="","",M162)))</f>
        <v/>
      </c>
      <c r="V162" t="str">
        <f>IF(OR(T162=0,NOT(ISNUMBER(MATCH(L162,Ajustes!$B$9:$B$17,0)))),"",IF(INDEX(Ajustes!$C$9:$C$17,MATCH(L162,Ajustes!$B$9:$B$17,0))="","",INDEX(Ajustes!$C$9:$C$17,MATCH(L162,Ajustes!$B$9:$B$17,0))))</f>
        <v/>
      </c>
      <c r="W162">
        <f>IF(AND(T162=1,N162="",OR(L162="Recibido",L162="Confirmado",L162="Preparado",L162="En reparto",L162="Incidencia")),1,0)</f>
        <v>0</v>
      </c>
      <c r="X162">
        <f>IF(S162&lt;&gt;"",1,0)</f>
        <v>0</v>
      </c>
      <c r="Y162">
        <f>IF(A162&lt;&gt;"",1,0)</f>
        <v>0</v>
      </c>
      <c r="Z162">
        <f>IF(T162=1,ROW()-5,0)</f>
        <v>0</v>
      </c>
    </row>
    <row r="163">
      <c r="A163" s="21" t="str">
        <f>IF(T163=0,"",IF(S163&lt;&gt;"","Revisa: "&amp;S163,IF(OR(L163="Cobrado",L163="Anulado"),"",IF(AND(N163="",OR(L163="Recibido",L163="Confirmado",L163="Preparado",L163="En reparto",L163="Incidencia"),ISNUMBER(I163),INT(Ajustes!$C$5)&gt;INT(I163)),"Retrasado",IF(OR(L163="Entregado",L163="Facturado"),IF(AND(ISNUMBER(V163),ISNUMBER(N163),INT(Ajustes!$C$5)-INT(N163)&gt;V163),IF(L163="Entregado","Sin facturar","Cobro vencido"),""),IF(AND(ISNUMBER(V163),ISNUMBER(Q163),Q163&gt;V163),INDEX(Ajustes!$E$9:$E$17,MATCH(L163,Ajustes!$B$9:$B$17,0)),""))))))</f>
        <v/>
      </c>
      <c r="B163" s="22" t="n"/>
      <c r="C163" s="23" t="n"/>
      <c r="D163" s="24" t="n"/>
      <c r="E163" s="25" t="n"/>
      <c r="F163" s="25" t="n"/>
      <c r="G163" s="25" t="n"/>
      <c r="H163" s="26" t="n"/>
      <c r="I163" s="23" t="n"/>
      <c r="J163" s="25" t="n"/>
      <c r="K163" s="25" t="n"/>
      <c r="L163" s="25" t="n"/>
      <c r="M163" s="23" t="n"/>
      <c r="N163" s="23" t="n"/>
      <c r="O163" s="27" t="n"/>
      <c r="P163" s="25" t="n"/>
      <c r="Q163" s="28" t="str">
        <f>IF(OR(T163=0,L163="Cobrado",L163="Anulado",NOT(ISNUMBER(U163))),"",MAX(0,INT(Ajustes!$C$5)-INT(U163)))</f>
        <v/>
      </c>
      <c r="R163" s="28" t="str">
        <f>IF(OR(T163=0,L163="Anulado",NOT(ISNUMBER(N163)),NOT(ISNUMBER(I163))),"",IF(INT(N163)=INT(I163),"Sí",IF(INT(N163)&gt;INT(I163),"Tarde","Antes")))</f>
        <v/>
      </c>
      <c r="S163" t="str">
        <f>IF(T163=0,"",IF(L163="","falta el estado",IF(NOT(ISNUMBER(MATCH(L163,Ajustes!$B$9:$B$17,0))),"el estado no es de la lista",IF(E163="","falta el cliente",IF(OR(AND(C163&lt;&gt;"",NOT(ISNUMBER(C163))),AND(I163&lt;&gt;"",NOT(ISNUMBER(I163))),AND(M163&lt;&gt;"",NOT(ISNUMBER(M163))),AND(N163&lt;&gt;"",NOT(ISNUMBER(N163)))),"hay una fecha mal escrita",IF(AND(H163&lt;&gt;"",NOT(ISNUMBER(H163))),"el importe no es un número",IF(C163="","falta «Recibido el»",IF(AND(L163&lt;&gt;"Recibido",L163&lt;&gt;"Anulado",I163=""),"falta la entrega acordada",IF(AND(L163&lt;&gt;"Recibido",L163&lt;&gt;"Anulado",M163=""),"falta la fecha del estado",IF(AND(OR(L163="Entregado",L163="Facturado",L163="Cobrado"),N163=""),"falta «Entregado el»",IF(AND(N163&lt;&gt;"",OR(L163="Recibido",L163="Confirmado",L163="Preparado",L163="En reparto")),"tiene «Entregado el»: cambia el estado",IF(OR(INT(C163)&gt;INT(Ajustes!$C$5),AND(M163&lt;&gt;"",INT(M163)&gt;INT(Ajustes!$C$5)),AND(N163&lt;&gt;"",INT(N163)&gt;INT(Ajustes!$C$5))),"hay una fecha posterior a hoy",IF(AND(M163&lt;&gt;"",INT(M163)&lt;INT(C163)),"la fecha del estado es anterior a «Recibido el»",IF(AND(N163&lt;&gt;"",INT(N163)&lt;INT(C163)),"«Entregado el» es anterior a «Recibido el»",""))))))))))))))</f>
        <v/>
      </c>
      <c r="T163">
        <f>IF(COUNTA(B163:P163)&gt;0,1,0)</f>
        <v>0</v>
      </c>
      <c r="U163" t="str">
        <f>IF(T163=0,"",IF(AND(L163="Recibido",M163=""),IF(C163="","",C163),IF(M163="","",M163)))</f>
        <v/>
      </c>
      <c r="V163" t="str">
        <f>IF(OR(T163=0,NOT(ISNUMBER(MATCH(L163,Ajustes!$B$9:$B$17,0)))),"",IF(INDEX(Ajustes!$C$9:$C$17,MATCH(L163,Ajustes!$B$9:$B$17,0))="","",INDEX(Ajustes!$C$9:$C$17,MATCH(L163,Ajustes!$B$9:$B$17,0))))</f>
        <v/>
      </c>
      <c r="W163">
        <f>IF(AND(T163=1,N163="",OR(L163="Recibido",L163="Confirmado",L163="Preparado",L163="En reparto",L163="Incidencia")),1,0)</f>
        <v>0</v>
      </c>
      <c r="X163">
        <f>IF(S163&lt;&gt;"",1,0)</f>
        <v>0</v>
      </c>
      <c r="Y163">
        <f>IF(A163&lt;&gt;"",1,0)</f>
        <v>0</v>
      </c>
      <c r="Z163">
        <f>IF(T163=1,ROW()-5,0)</f>
        <v>0</v>
      </c>
    </row>
    <row r="164">
      <c r="A164" s="21" t="str">
        <f>IF(T164=0,"",IF(S164&lt;&gt;"","Revisa: "&amp;S164,IF(OR(L164="Cobrado",L164="Anulado"),"",IF(AND(N164="",OR(L164="Recibido",L164="Confirmado",L164="Preparado",L164="En reparto",L164="Incidencia"),ISNUMBER(I164),INT(Ajustes!$C$5)&gt;INT(I164)),"Retrasado",IF(OR(L164="Entregado",L164="Facturado"),IF(AND(ISNUMBER(V164),ISNUMBER(N164),INT(Ajustes!$C$5)-INT(N164)&gt;V164),IF(L164="Entregado","Sin facturar","Cobro vencido"),""),IF(AND(ISNUMBER(V164),ISNUMBER(Q164),Q164&gt;V164),INDEX(Ajustes!$E$9:$E$17,MATCH(L164,Ajustes!$B$9:$B$17,0)),""))))))</f>
        <v/>
      </c>
      <c r="B164" s="22" t="n"/>
      <c r="C164" s="23" t="n"/>
      <c r="D164" s="24" t="n"/>
      <c r="E164" s="25" t="n"/>
      <c r="F164" s="25" t="n"/>
      <c r="G164" s="25" t="n"/>
      <c r="H164" s="26" t="n"/>
      <c r="I164" s="23" t="n"/>
      <c r="J164" s="25" t="n"/>
      <c r="K164" s="25" t="n"/>
      <c r="L164" s="25" t="n"/>
      <c r="M164" s="23" t="n"/>
      <c r="N164" s="23" t="n"/>
      <c r="O164" s="27" t="n"/>
      <c r="P164" s="25" t="n"/>
      <c r="Q164" s="28" t="str">
        <f>IF(OR(T164=0,L164="Cobrado",L164="Anulado",NOT(ISNUMBER(U164))),"",MAX(0,INT(Ajustes!$C$5)-INT(U164)))</f>
        <v/>
      </c>
      <c r="R164" s="28" t="str">
        <f>IF(OR(T164=0,L164="Anulado",NOT(ISNUMBER(N164)),NOT(ISNUMBER(I164))),"",IF(INT(N164)=INT(I164),"Sí",IF(INT(N164)&gt;INT(I164),"Tarde","Antes")))</f>
        <v/>
      </c>
      <c r="S164" t="str">
        <f>IF(T164=0,"",IF(L164="","falta el estado",IF(NOT(ISNUMBER(MATCH(L164,Ajustes!$B$9:$B$17,0))),"el estado no es de la lista",IF(E164="","falta el cliente",IF(OR(AND(C164&lt;&gt;"",NOT(ISNUMBER(C164))),AND(I164&lt;&gt;"",NOT(ISNUMBER(I164))),AND(M164&lt;&gt;"",NOT(ISNUMBER(M164))),AND(N164&lt;&gt;"",NOT(ISNUMBER(N164)))),"hay una fecha mal escrita",IF(AND(H164&lt;&gt;"",NOT(ISNUMBER(H164))),"el importe no es un número",IF(C164="","falta «Recibido el»",IF(AND(L164&lt;&gt;"Recibido",L164&lt;&gt;"Anulado",I164=""),"falta la entrega acordada",IF(AND(L164&lt;&gt;"Recibido",L164&lt;&gt;"Anulado",M164=""),"falta la fecha del estado",IF(AND(OR(L164="Entregado",L164="Facturado",L164="Cobrado"),N164=""),"falta «Entregado el»",IF(AND(N164&lt;&gt;"",OR(L164="Recibido",L164="Confirmado",L164="Preparado",L164="En reparto")),"tiene «Entregado el»: cambia el estado",IF(OR(INT(C164)&gt;INT(Ajustes!$C$5),AND(M164&lt;&gt;"",INT(M164)&gt;INT(Ajustes!$C$5)),AND(N164&lt;&gt;"",INT(N164)&gt;INT(Ajustes!$C$5))),"hay una fecha posterior a hoy",IF(AND(M164&lt;&gt;"",INT(M164)&lt;INT(C164)),"la fecha del estado es anterior a «Recibido el»",IF(AND(N164&lt;&gt;"",INT(N164)&lt;INT(C164)),"«Entregado el» es anterior a «Recibido el»",""))))))))))))))</f>
        <v/>
      </c>
      <c r="T164">
        <f>IF(COUNTA(B164:P164)&gt;0,1,0)</f>
        <v>0</v>
      </c>
      <c r="U164" t="str">
        <f>IF(T164=0,"",IF(AND(L164="Recibido",M164=""),IF(C164="","",C164),IF(M164="","",M164)))</f>
        <v/>
      </c>
      <c r="V164" t="str">
        <f>IF(OR(T164=0,NOT(ISNUMBER(MATCH(L164,Ajustes!$B$9:$B$17,0)))),"",IF(INDEX(Ajustes!$C$9:$C$17,MATCH(L164,Ajustes!$B$9:$B$17,0))="","",INDEX(Ajustes!$C$9:$C$17,MATCH(L164,Ajustes!$B$9:$B$17,0))))</f>
        <v/>
      </c>
      <c r="W164">
        <f>IF(AND(T164=1,N164="",OR(L164="Recibido",L164="Confirmado",L164="Preparado",L164="En reparto",L164="Incidencia")),1,0)</f>
        <v>0</v>
      </c>
      <c r="X164">
        <f>IF(S164&lt;&gt;"",1,0)</f>
        <v>0</v>
      </c>
      <c r="Y164">
        <f>IF(A164&lt;&gt;"",1,0)</f>
        <v>0</v>
      </c>
      <c r="Z164">
        <f>IF(T164=1,ROW()-5,0)</f>
        <v>0</v>
      </c>
    </row>
    <row r="165">
      <c r="A165" s="21" t="str">
        <f>IF(T165=0,"",IF(S165&lt;&gt;"","Revisa: "&amp;S165,IF(OR(L165="Cobrado",L165="Anulado"),"",IF(AND(N165="",OR(L165="Recibido",L165="Confirmado",L165="Preparado",L165="En reparto",L165="Incidencia"),ISNUMBER(I165),INT(Ajustes!$C$5)&gt;INT(I165)),"Retrasado",IF(OR(L165="Entregado",L165="Facturado"),IF(AND(ISNUMBER(V165),ISNUMBER(N165),INT(Ajustes!$C$5)-INT(N165)&gt;V165),IF(L165="Entregado","Sin facturar","Cobro vencido"),""),IF(AND(ISNUMBER(V165),ISNUMBER(Q165),Q165&gt;V165),INDEX(Ajustes!$E$9:$E$17,MATCH(L165,Ajustes!$B$9:$B$17,0)),""))))))</f>
        <v/>
      </c>
      <c r="B165" s="22" t="n"/>
      <c r="C165" s="23" t="n"/>
      <c r="D165" s="24" t="n"/>
      <c r="E165" s="25" t="n"/>
      <c r="F165" s="25" t="n"/>
      <c r="G165" s="25" t="n"/>
      <c r="H165" s="26" t="n"/>
      <c r="I165" s="23" t="n"/>
      <c r="J165" s="25" t="n"/>
      <c r="K165" s="25" t="n"/>
      <c r="L165" s="25" t="n"/>
      <c r="M165" s="23" t="n"/>
      <c r="N165" s="23" t="n"/>
      <c r="O165" s="27" t="n"/>
      <c r="P165" s="25" t="n"/>
      <c r="Q165" s="28" t="str">
        <f>IF(OR(T165=0,L165="Cobrado",L165="Anulado",NOT(ISNUMBER(U165))),"",MAX(0,INT(Ajustes!$C$5)-INT(U165)))</f>
        <v/>
      </c>
      <c r="R165" s="28" t="str">
        <f>IF(OR(T165=0,L165="Anulado",NOT(ISNUMBER(N165)),NOT(ISNUMBER(I165))),"",IF(INT(N165)=INT(I165),"Sí",IF(INT(N165)&gt;INT(I165),"Tarde","Antes")))</f>
        <v/>
      </c>
      <c r="S165" t="str">
        <f>IF(T165=0,"",IF(L165="","falta el estado",IF(NOT(ISNUMBER(MATCH(L165,Ajustes!$B$9:$B$17,0))),"el estado no es de la lista",IF(E165="","falta el cliente",IF(OR(AND(C165&lt;&gt;"",NOT(ISNUMBER(C165))),AND(I165&lt;&gt;"",NOT(ISNUMBER(I165))),AND(M165&lt;&gt;"",NOT(ISNUMBER(M165))),AND(N165&lt;&gt;"",NOT(ISNUMBER(N165)))),"hay una fecha mal escrita",IF(AND(H165&lt;&gt;"",NOT(ISNUMBER(H165))),"el importe no es un número",IF(C165="","falta «Recibido el»",IF(AND(L165&lt;&gt;"Recibido",L165&lt;&gt;"Anulado",I165=""),"falta la entrega acordada",IF(AND(L165&lt;&gt;"Recibido",L165&lt;&gt;"Anulado",M165=""),"falta la fecha del estado",IF(AND(OR(L165="Entregado",L165="Facturado",L165="Cobrado"),N165=""),"falta «Entregado el»",IF(AND(N165&lt;&gt;"",OR(L165="Recibido",L165="Confirmado",L165="Preparado",L165="En reparto")),"tiene «Entregado el»: cambia el estado",IF(OR(INT(C165)&gt;INT(Ajustes!$C$5),AND(M165&lt;&gt;"",INT(M165)&gt;INT(Ajustes!$C$5)),AND(N165&lt;&gt;"",INT(N165)&gt;INT(Ajustes!$C$5))),"hay una fecha posterior a hoy",IF(AND(M165&lt;&gt;"",INT(M165)&lt;INT(C165)),"la fecha del estado es anterior a «Recibido el»",IF(AND(N165&lt;&gt;"",INT(N165)&lt;INT(C165)),"«Entregado el» es anterior a «Recibido el»",""))))))))))))))</f>
        <v/>
      </c>
      <c r="T165">
        <f>IF(COUNTA(B165:P165)&gt;0,1,0)</f>
        <v>0</v>
      </c>
      <c r="U165" t="str">
        <f>IF(T165=0,"",IF(AND(L165="Recibido",M165=""),IF(C165="","",C165),IF(M165="","",M165)))</f>
        <v/>
      </c>
      <c r="V165" t="str">
        <f>IF(OR(T165=0,NOT(ISNUMBER(MATCH(L165,Ajustes!$B$9:$B$17,0)))),"",IF(INDEX(Ajustes!$C$9:$C$17,MATCH(L165,Ajustes!$B$9:$B$17,0))="","",INDEX(Ajustes!$C$9:$C$17,MATCH(L165,Ajustes!$B$9:$B$17,0))))</f>
        <v/>
      </c>
      <c r="W165">
        <f>IF(AND(T165=1,N165="",OR(L165="Recibido",L165="Confirmado",L165="Preparado",L165="En reparto",L165="Incidencia")),1,0)</f>
        <v>0</v>
      </c>
      <c r="X165">
        <f>IF(S165&lt;&gt;"",1,0)</f>
        <v>0</v>
      </c>
      <c r="Y165">
        <f>IF(A165&lt;&gt;"",1,0)</f>
        <v>0</v>
      </c>
      <c r="Z165">
        <f>IF(T165=1,ROW()-5,0)</f>
        <v>0</v>
      </c>
    </row>
    <row r="166">
      <c r="A166" s="21" t="str">
        <f>IF(T166=0,"",IF(S166&lt;&gt;"","Revisa: "&amp;S166,IF(OR(L166="Cobrado",L166="Anulado"),"",IF(AND(N166="",OR(L166="Recibido",L166="Confirmado",L166="Preparado",L166="En reparto",L166="Incidencia"),ISNUMBER(I166),INT(Ajustes!$C$5)&gt;INT(I166)),"Retrasado",IF(OR(L166="Entregado",L166="Facturado"),IF(AND(ISNUMBER(V166),ISNUMBER(N166),INT(Ajustes!$C$5)-INT(N166)&gt;V166),IF(L166="Entregado","Sin facturar","Cobro vencido"),""),IF(AND(ISNUMBER(V166),ISNUMBER(Q166),Q166&gt;V166),INDEX(Ajustes!$E$9:$E$17,MATCH(L166,Ajustes!$B$9:$B$17,0)),""))))))</f>
        <v/>
      </c>
      <c r="B166" s="22" t="n"/>
      <c r="C166" s="23" t="n"/>
      <c r="D166" s="24" t="n"/>
      <c r="E166" s="25" t="n"/>
      <c r="F166" s="25" t="n"/>
      <c r="G166" s="25" t="n"/>
      <c r="H166" s="26" t="n"/>
      <c r="I166" s="23" t="n"/>
      <c r="J166" s="25" t="n"/>
      <c r="K166" s="25" t="n"/>
      <c r="L166" s="25" t="n"/>
      <c r="M166" s="23" t="n"/>
      <c r="N166" s="23" t="n"/>
      <c r="O166" s="27" t="n"/>
      <c r="P166" s="25" t="n"/>
      <c r="Q166" s="28" t="str">
        <f>IF(OR(T166=0,L166="Cobrado",L166="Anulado",NOT(ISNUMBER(U166))),"",MAX(0,INT(Ajustes!$C$5)-INT(U166)))</f>
        <v/>
      </c>
      <c r="R166" s="28" t="str">
        <f>IF(OR(T166=0,L166="Anulado",NOT(ISNUMBER(N166)),NOT(ISNUMBER(I166))),"",IF(INT(N166)=INT(I166),"Sí",IF(INT(N166)&gt;INT(I166),"Tarde","Antes")))</f>
        <v/>
      </c>
      <c r="S166" t="str">
        <f>IF(T166=0,"",IF(L166="","falta el estado",IF(NOT(ISNUMBER(MATCH(L166,Ajustes!$B$9:$B$17,0))),"el estado no es de la lista",IF(E166="","falta el cliente",IF(OR(AND(C166&lt;&gt;"",NOT(ISNUMBER(C166))),AND(I166&lt;&gt;"",NOT(ISNUMBER(I166))),AND(M166&lt;&gt;"",NOT(ISNUMBER(M166))),AND(N166&lt;&gt;"",NOT(ISNUMBER(N166)))),"hay una fecha mal escrita",IF(AND(H166&lt;&gt;"",NOT(ISNUMBER(H166))),"el importe no es un número",IF(C166="","falta «Recibido el»",IF(AND(L166&lt;&gt;"Recibido",L166&lt;&gt;"Anulado",I166=""),"falta la entrega acordada",IF(AND(L166&lt;&gt;"Recibido",L166&lt;&gt;"Anulado",M166=""),"falta la fecha del estado",IF(AND(OR(L166="Entregado",L166="Facturado",L166="Cobrado"),N166=""),"falta «Entregado el»",IF(AND(N166&lt;&gt;"",OR(L166="Recibido",L166="Confirmado",L166="Preparado",L166="En reparto")),"tiene «Entregado el»: cambia el estado",IF(OR(INT(C166)&gt;INT(Ajustes!$C$5),AND(M166&lt;&gt;"",INT(M166)&gt;INT(Ajustes!$C$5)),AND(N166&lt;&gt;"",INT(N166)&gt;INT(Ajustes!$C$5))),"hay una fecha posterior a hoy",IF(AND(M166&lt;&gt;"",INT(M166)&lt;INT(C166)),"la fecha del estado es anterior a «Recibido el»",IF(AND(N166&lt;&gt;"",INT(N166)&lt;INT(C166)),"«Entregado el» es anterior a «Recibido el»",""))))))))))))))</f>
        <v/>
      </c>
      <c r="T166">
        <f>IF(COUNTA(B166:P166)&gt;0,1,0)</f>
        <v>0</v>
      </c>
      <c r="U166" t="str">
        <f>IF(T166=0,"",IF(AND(L166="Recibido",M166=""),IF(C166="","",C166),IF(M166="","",M166)))</f>
        <v/>
      </c>
      <c r="V166" t="str">
        <f>IF(OR(T166=0,NOT(ISNUMBER(MATCH(L166,Ajustes!$B$9:$B$17,0)))),"",IF(INDEX(Ajustes!$C$9:$C$17,MATCH(L166,Ajustes!$B$9:$B$17,0))="","",INDEX(Ajustes!$C$9:$C$17,MATCH(L166,Ajustes!$B$9:$B$17,0))))</f>
        <v/>
      </c>
      <c r="W166">
        <f>IF(AND(T166=1,N166="",OR(L166="Recibido",L166="Confirmado",L166="Preparado",L166="En reparto",L166="Incidencia")),1,0)</f>
        <v>0</v>
      </c>
      <c r="X166">
        <f>IF(S166&lt;&gt;"",1,0)</f>
        <v>0</v>
      </c>
      <c r="Y166">
        <f>IF(A166&lt;&gt;"",1,0)</f>
        <v>0</v>
      </c>
      <c r="Z166">
        <f>IF(T166=1,ROW()-5,0)</f>
        <v>0</v>
      </c>
    </row>
    <row r="167">
      <c r="A167" s="21" t="str">
        <f>IF(T167=0,"",IF(S167&lt;&gt;"","Revisa: "&amp;S167,IF(OR(L167="Cobrado",L167="Anulado"),"",IF(AND(N167="",OR(L167="Recibido",L167="Confirmado",L167="Preparado",L167="En reparto",L167="Incidencia"),ISNUMBER(I167),INT(Ajustes!$C$5)&gt;INT(I167)),"Retrasado",IF(OR(L167="Entregado",L167="Facturado"),IF(AND(ISNUMBER(V167),ISNUMBER(N167),INT(Ajustes!$C$5)-INT(N167)&gt;V167),IF(L167="Entregado","Sin facturar","Cobro vencido"),""),IF(AND(ISNUMBER(V167),ISNUMBER(Q167),Q167&gt;V167),INDEX(Ajustes!$E$9:$E$17,MATCH(L167,Ajustes!$B$9:$B$17,0)),""))))))</f>
        <v/>
      </c>
      <c r="B167" s="22" t="n"/>
      <c r="C167" s="23" t="n"/>
      <c r="D167" s="24" t="n"/>
      <c r="E167" s="25" t="n"/>
      <c r="F167" s="25" t="n"/>
      <c r="G167" s="25" t="n"/>
      <c r="H167" s="26" t="n"/>
      <c r="I167" s="23" t="n"/>
      <c r="J167" s="25" t="n"/>
      <c r="K167" s="25" t="n"/>
      <c r="L167" s="25" t="n"/>
      <c r="M167" s="23" t="n"/>
      <c r="N167" s="23" t="n"/>
      <c r="O167" s="27" t="n"/>
      <c r="P167" s="25" t="n"/>
      <c r="Q167" s="28" t="str">
        <f>IF(OR(T167=0,L167="Cobrado",L167="Anulado",NOT(ISNUMBER(U167))),"",MAX(0,INT(Ajustes!$C$5)-INT(U167)))</f>
        <v/>
      </c>
      <c r="R167" s="28" t="str">
        <f>IF(OR(T167=0,L167="Anulado",NOT(ISNUMBER(N167)),NOT(ISNUMBER(I167))),"",IF(INT(N167)=INT(I167),"Sí",IF(INT(N167)&gt;INT(I167),"Tarde","Antes")))</f>
        <v/>
      </c>
      <c r="S167" t="str">
        <f>IF(T167=0,"",IF(L167="","falta el estado",IF(NOT(ISNUMBER(MATCH(L167,Ajustes!$B$9:$B$17,0))),"el estado no es de la lista",IF(E167="","falta el cliente",IF(OR(AND(C167&lt;&gt;"",NOT(ISNUMBER(C167))),AND(I167&lt;&gt;"",NOT(ISNUMBER(I167))),AND(M167&lt;&gt;"",NOT(ISNUMBER(M167))),AND(N167&lt;&gt;"",NOT(ISNUMBER(N167)))),"hay una fecha mal escrita",IF(AND(H167&lt;&gt;"",NOT(ISNUMBER(H167))),"el importe no es un número",IF(C167="","falta «Recibido el»",IF(AND(L167&lt;&gt;"Recibido",L167&lt;&gt;"Anulado",I167=""),"falta la entrega acordada",IF(AND(L167&lt;&gt;"Recibido",L167&lt;&gt;"Anulado",M167=""),"falta la fecha del estado",IF(AND(OR(L167="Entregado",L167="Facturado",L167="Cobrado"),N167=""),"falta «Entregado el»",IF(AND(N167&lt;&gt;"",OR(L167="Recibido",L167="Confirmado",L167="Preparado",L167="En reparto")),"tiene «Entregado el»: cambia el estado",IF(OR(INT(C167)&gt;INT(Ajustes!$C$5),AND(M167&lt;&gt;"",INT(M167)&gt;INT(Ajustes!$C$5)),AND(N167&lt;&gt;"",INT(N167)&gt;INT(Ajustes!$C$5))),"hay una fecha posterior a hoy",IF(AND(M167&lt;&gt;"",INT(M167)&lt;INT(C167)),"la fecha del estado es anterior a «Recibido el»",IF(AND(N167&lt;&gt;"",INT(N167)&lt;INT(C167)),"«Entregado el» es anterior a «Recibido el»",""))))))))))))))</f>
        <v/>
      </c>
      <c r="T167">
        <f>IF(COUNTA(B167:P167)&gt;0,1,0)</f>
        <v>0</v>
      </c>
      <c r="U167" t="str">
        <f>IF(T167=0,"",IF(AND(L167="Recibido",M167=""),IF(C167="","",C167),IF(M167="","",M167)))</f>
        <v/>
      </c>
      <c r="V167" t="str">
        <f>IF(OR(T167=0,NOT(ISNUMBER(MATCH(L167,Ajustes!$B$9:$B$17,0)))),"",IF(INDEX(Ajustes!$C$9:$C$17,MATCH(L167,Ajustes!$B$9:$B$17,0))="","",INDEX(Ajustes!$C$9:$C$17,MATCH(L167,Ajustes!$B$9:$B$17,0))))</f>
        <v/>
      </c>
      <c r="W167">
        <f>IF(AND(T167=1,N167="",OR(L167="Recibido",L167="Confirmado",L167="Preparado",L167="En reparto",L167="Incidencia")),1,0)</f>
        <v>0</v>
      </c>
      <c r="X167">
        <f>IF(S167&lt;&gt;"",1,0)</f>
        <v>0</v>
      </c>
      <c r="Y167">
        <f>IF(A167&lt;&gt;"",1,0)</f>
        <v>0</v>
      </c>
      <c r="Z167">
        <f>IF(T167=1,ROW()-5,0)</f>
        <v>0</v>
      </c>
    </row>
    <row r="168">
      <c r="A168" s="21" t="str">
        <f>IF(T168=0,"",IF(S168&lt;&gt;"","Revisa: "&amp;S168,IF(OR(L168="Cobrado",L168="Anulado"),"",IF(AND(N168="",OR(L168="Recibido",L168="Confirmado",L168="Preparado",L168="En reparto",L168="Incidencia"),ISNUMBER(I168),INT(Ajustes!$C$5)&gt;INT(I168)),"Retrasado",IF(OR(L168="Entregado",L168="Facturado"),IF(AND(ISNUMBER(V168),ISNUMBER(N168),INT(Ajustes!$C$5)-INT(N168)&gt;V168),IF(L168="Entregado","Sin facturar","Cobro vencido"),""),IF(AND(ISNUMBER(V168),ISNUMBER(Q168),Q168&gt;V168),INDEX(Ajustes!$E$9:$E$17,MATCH(L168,Ajustes!$B$9:$B$17,0)),""))))))</f>
        <v/>
      </c>
      <c r="B168" s="22" t="n"/>
      <c r="C168" s="23" t="n"/>
      <c r="D168" s="24" t="n"/>
      <c r="E168" s="25" t="n"/>
      <c r="F168" s="25" t="n"/>
      <c r="G168" s="25" t="n"/>
      <c r="H168" s="26" t="n"/>
      <c r="I168" s="23" t="n"/>
      <c r="J168" s="25" t="n"/>
      <c r="K168" s="25" t="n"/>
      <c r="L168" s="25" t="n"/>
      <c r="M168" s="23" t="n"/>
      <c r="N168" s="23" t="n"/>
      <c r="O168" s="27" t="n"/>
      <c r="P168" s="25" t="n"/>
      <c r="Q168" s="28" t="str">
        <f>IF(OR(T168=0,L168="Cobrado",L168="Anulado",NOT(ISNUMBER(U168))),"",MAX(0,INT(Ajustes!$C$5)-INT(U168)))</f>
        <v/>
      </c>
      <c r="R168" s="28" t="str">
        <f>IF(OR(T168=0,L168="Anulado",NOT(ISNUMBER(N168)),NOT(ISNUMBER(I168))),"",IF(INT(N168)=INT(I168),"Sí",IF(INT(N168)&gt;INT(I168),"Tarde","Antes")))</f>
        <v/>
      </c>
      <c r="S168" t="str">
        <f>IF(T168=0,"",IF(L168="","falta el estado",IF(NOT(ISNUMBER(MATCH(L168,Ajustes!$B$9:$B$17,0))),"el estado no es de la lista",IF(E168="","falta el cliente",IF(OR(AND(C168&lt;&gt;"",NOT(ISNUMBER(C168))),AND(I168&lt;&gt;"",NOT(ISNUMBER(I168))),AND(M168&lt;&gt;"",NOT(ISNUMBER(M168))),AND(N168&lt;&gt;"",NOT(ISNUMBER(N168)))),"hay una fecha mal escrita",IF(AND(H168&lt;&gt;"",NOT(ISNUMBER(H168))),"el importe no es un número",IF(C168="","falta «Recibido el»",IF(AND(L168&lt;&gt;"Recibido",L168&lt;&gt;"Anulado",I168=""),"falta la entrega acordada",IF(AND(L168&lt;&gt;"Recibido",L168&lt;&gt;"Anulado",M168=""),"falta la fecha del estado",IF(AND(OR(L168="Entregado",L168="Facturado",L168="Cobrado"),N168=""),"falta «Entregado el»",IF(AND(N168&lt;&gt;"",OR(L168="Recibido",L168="Confirmado",L168="Preparado",L168="En reparto")),"tiene «Entregado el»: cambia el estado",IF(OR(INT(C168)&gt;INT(Ajustes!$C$5),AND(M168&lt;&gt;"",INT(M168)&gt;INT(Ajustes!$C$5)),AND(N168&lt;&gt;"",INT(N168)&gt;INT(Ajustes!$C$5))),"hay una fecha posterior a hoy",IF(AND(M168&lt;&gt;"",INT(M168)&lt;INT(C168)),"la fecha del estado es anterior a «Recibido el»",IF(AND(N168&lt;&gt;"",INT(N168)&lt;INT(C168)),"«Entregado el» es anterior a «Recibido el»",""))))))))))))))</f>
        <v/>
      </c>
      <c r="T168">
        <f>IF(COUNTA(B168:P168)&gt;0,1,0)</f>
        <v>0</v>
      </c>
      <c r="U168" t="str">
        <f>IF(T168=0,"",IF(AND(L168="Recibido",M168=""),IF(C168="","",C168),IF(M168="","",M168)))</f>
        <v/>
      </c>
      <c r="V168" t="str">
        <f>IF(OR(T168=0,NOT(ISNUMBER(MATCH(L168,Ajustes!$B$9:$B$17,0)))),"",IF(INDEX(Ajustes!$C$9:$C$17,MATCH(L168,Ajustes!$B$9:$B$17,0))="","",INDEX(Ajustes!$C$9:$C$17,MATCH(L168,Ajustes!$B$9:$B$17,0))))</f>
        <v/>
      </c>
      <c r="W168">
        <f>IF(AND(T168=1,N168="",OR(L168="Recibido",L168="Confirmado",L168="Preparado",L168="En reparto",L168="Incidencia")),1,0)</f>
        <v>0</v>
      </c>
      <c r="X168">
        <f>IF(S168&lt;&gt;"",1,0)</f>
        <v>0</v>
      </c>
      <c r="Y168">
        <f>IF(A168&lt;&gt;"",1,0)</f>
        <v>0</v>
      </c>
      <c r="Z168">
        <f>IF(T168=1,ROW()-5,0)</f>
        <v>0</v>
      </c>
    </row>
    <row r="169">
      <c r="A169" s="21" t="str">
        <f>IF(T169=0,"",IF(S169&lt;&gt;"","Revisa: "&amp;S169,IF(OR(L169="Cobrado",L169="Anulado"),"",IF(AND(N169="",OR(L169="Recibido",L169="Confirmado",L169="Preparado",L169="En reparto",L169="Incidencia"),ISNUMBER(I169),INT(Ajustes!$C$5)&gt;INT(I169)),"Retrasado",IF(OR(L169="Entregado",L169="Facturado"),IF(AND(ISNUMBER(V169),ISNUMBER(N169),INT(Ajustes!$C$5)-INT(N169)&gt;V169),IF(L169="Entregado","Sin facturar","Cobro vencido"),""),IF(AND(ISNUMBER(V169),ISNUMBER(Q169),Q169&gt;V169),INDEX(Ajustes!$E$9:$E$17,MATCH(L169,Ajustes!$B$9:$B$17,0)),""))))))</f>
        <v/>
      </c>
      <c r="B169" s="22" t="n"/>
      <c r="C169" s="23" t="n"/>
      <c r="D169" s="24" t="n"/>
      <c r="E169" s="25" t="n"/>
      <c r="F169" s="25" t="n"/>
      <c r="G169" s="25" t="n"/>
      <c r="H169" s="26" t="n"/>
      <c r="I169" s="23" t="n"/>
      <c r="J169" s="25" t="n"/>
      <c r="K169" s="25" t="n"/>
      <c r="L169" s="25" t="n"/>
      <c r="M169" s="23" t="n"/>
      <c r="N169" s="23" t="n"/>
      <c r="O169" s="27" t="n"/>
      <c r="P169" s="25" t="n"/>
      <c r="Q169" s="28" t="str">
        <f>IF(OR(T169=0,L169="Cobrado",L169="Anulado",NOT(ISNUMBER(U169))),"",MAX(0,INT(Ajustes!$C$5)-INT(U169)))</f>
        <v/>
      </c>
      <c r="R169" s="28" t="str">
        <f>IF(OR(T169=0,L169="Anulado",NOT(ISNUMBER(N169)),NOT(ISNUMBER(I169))),"",IF(INT(N169)=INT(I169),"Sí",IF(INT(N169)&gt;INT(I169),"Tarde","Antes")))</f>
        <v/>
      </c>
      <c r="S169" t="str">
        <f>IF(T169=0,"",IF(L169="","falta el estado",IF(NOT(ISNUMBER(MATCH(L169,Ajustes!$B$9:$B$17,0))),"el estado no es de la lista",IF(E169="","falta el cliente",IF(OR(AND(C169&lt;&gt;"",NOT(ISNUMBER(C169))),AND(I169&lt;&gt;"",NOT(ISNUMBER(I169))),AND(M169&lt;&gt;"",NOT(ISNUMBER(M169))),AND(N169&lt;&gt;"",NOT(ISNUMBER(N169)))),"hay una fecha mal escrita",IF(AND(H169&lt;&gt;"",NOT(ISNUMBER(H169))),"el importe no es un número",IF(C169="","falta «Recibido el»",IF(AND(L169&lt;&gt;"Recibido",L169&lt;&gt;"Anulado",I169=""),"falta la entrega acordada",IF(AND(L169&lt;&gt;"Recibido",L169&lt;&gt;"Anulado",M169=""),"falta la fecha del estado",IF(AND(OR(L169="Entregado",L169="Facturado",L169="Cobrado"),N169=""),"falta «Entregado el»",IF(AND(N169&lt;&gt;"",OR(L169="Recibido",L169="Confirmado",L169="Preparado",L169="En reparto")),"tiene «Entregado el»: cambia el estado",IF(OR(INT(C169)&gt;INT(Ajustes!$C$5),AND(M169&lt;&gt;"",INT(M169)&gt;INT(Ajustes!$C$5)),AND(N169&lt;&gt;"",INT(N169)&gt;INT(Ajustes!$C$5))),"hay una fecha posterior a hoy",IF(AND(M169&lt;&gt;"",INT(M169)&lt;INT(C169)),"la fecha del estado es anterior a «Recibido el»",IF(AND(N169&lt;&gt;"",INT(N169)&lt;INT(C169)),"«Entregado el» es anterior a «Recibido el»",""))))))))))))))</f>
        <v/>
      </c>
      <c r="T169">
        <f>IF(COUNTA(B169:P169)&gt;0,1,0)</f>
        <v>0</v>
      </c>
      <c r="U169" t="str">
        <f>IF(T169=0,"",IF(AND(L169="Recibido",M169=""),IF(C169="","",C169),IF(M169="","",M169)))</f>
        <v/>
      </c>
      <c r="V169" t="str">
        <f>IF(OR(T169=0,NOT(ISNUMBER(MATCH(L169,Ajustes!$B$9:$B$17,0)))),"",IF(INDEX(Ajustes!$C$9:$C$17,MATCH(L169,Ajustes!$B$9:$B$17,0))="","",INDEX(Ajustes!$C$9:$C$17,MATCH(L169,Ajustes!$B$9:$B$17,0))))</f>
        <v/>
      </c>
      <c r="W169">
        <f>IF(AND(T169=1,N169="",OR(L169="Recibido",L169="Confirmado",L169="Preparado",L169="En reparto",L169="Incidencia")),1,0)</f>
        <v>0</v>
      </c>
      <c r="X169">
        <f>IF(S169&lt;&gt;"",1,0)</f>
        <v>0</v>
      </c>
      <c r="Y169">
        <f>IF(A169&lt;&gt;"",1,0)</f>
        <v>0</v>
      </c>
      <c r="Z169">
        <f>IF(T169=1,ROW()-5,0)</f>
        <v>0</v>
      </c>
    </row>
    <row r="170">
      <c r="A170" s="21" t="str">
        <f>IF(T170=0,"",IF(S170&lt;&gt;"","Revisa: "&amp;S170,IF(OR(L170="Cobrado",L170="Anulado"),"",IF(AND(N170="",OR(L170="Recibido",L170="Confirmado",L170="Preparado",L170="En reparto",L170="Incidencia"),ISNUMBER(I170),INT(Ajustes!$C$5)&gt;INT(I170)),"Retrasado",IF(OR(L170="Entregado",L170="Facturado"),IF(AND(ISNUMBER(V170),ISNUMBER(N170),INT(Ajustes!$C$5)-INT(N170)&gt;V170),IF(L170="Entregado","Sin facturar","Cobro vencido"),""),IF(AND(ISNUMBER(V170),ISNUMBER(Q170),Q170&gt;V170),INDEX(Ajustes!$E$9:$E$17,MATCH(L170,Ajustes!$B$9:$B$17,0)),""))))))</f>
        <v/>
      </c>
      <c r="B170" s="22" t="n"/>
      <c r="C170" s="23" t="n"/>
      <c r="D170" s="24" t="n"/>
      <c r="E170" s="25" t="n"/>
      <c r="F170" s="25" t="n"/>
      <c r="G170" s="25" t="n"/>
      <c r="H170" s="26" t="n"/>
      <c r="I170" s="23" t="n"/>
      <c r="J170" s="25" t="n"/>
      <c r="K170" s="25" t="n"/>
      <c r="L170" s="25" t="n"/>
      <c r="M170" s="23" t="n"/>
      <c r="N170" s="23" t="n"/>
      <c r="O170" s="27" t="n"/>
      <c r="P170" s="25" t="n"/>
      <c r="Q170" s="28" t="str">
        <f>IF(OR(T170=0,L170="Cobrado",L170="Anulado",NOT(ISNUMBER(U170))),"",MAX(0,INT(Ajustes!$C$5)-INT(U170)))</f>
        <v/>
      </c>
      <c r="R170" s="28" t="str">
        <f>IF(OR(T170=0,L170="Anulado",NOT(ISNUMBER(N170)),NOT(ISNUMBER(I170))),"",IF(INT(N170)=INT(I170),"Sí",IF(INT(N170)&gt;INT(I170),"Tarde","Antes")))</f>
        <v/>
      </c>
      <c r="S170" t="str">
        <f>IF(T170=0,"",IF(L170="","falta el estado",IF(NOT(ISNUMBER(MATCH(L170,Ajustes!$B$9:$B$17,0))),"el estado no es de la lista",IF(E170="","falta el cliente",IF(OR(AND(C170&lt;&gt;"",NOT(ISNUMBER(C170))),AND(I170&lt;&gt;"",NOT(ISNUMBER(I170))),AND(M170&lt;&gt;"",NOT(ISNUMBER(M170))),AND(N170&lt;&gt;"",NOT(ISNUMBER(N170)))),"hay una fecha mal escrita",IF(AND(H170&lt;&gt;"",NOT(ISNUMBER(H170))),"el importe no es un número",IF(C170="","falta «Recibido el»",IF(AND(L170&lt;&gt;"Recibido",L170&lt;&gt;"Anulado",I170=""),"falta la entrega acordada",IF(AND(L170&lt;&gt;"Recibido",L170&lt;&gt;"Anulado",M170=""),"falta la fecha del estado",IF(AND(OR(L170="Entregado",L170="Facturado",L170="Cobrado"),N170=""),"falta «Entregado el»",IF(AND(N170&lt;&gt;"",OR(L170="Recibido",L170="Confirmado",L170="Preparado",L170="En reparto")),"tiene «Entregado el»: cambia el estado",IF(OR(INT(C170)&gt;INT(Ajustes!$C$5),AND(M170&lt;&gt;"",INT(M170)&gt;INT(Ajustes!$C$5)),AND(N170&lt;&gt;"",INT(N170)&gt;INT(Ajustes!$C$5))),"hay una fecha posterior a hoy",IF(AND(M170&lt;&gt;"",INT(M170)&lt;INT(C170)),"la fecha del estado es anterior a «Recibido el»",IF(AND(N170&lt;&gt;"",INT(N170)&lt;INT(C170)),"«Entregado el» es anterior a «Recibido el»",""))))))))))))))</f>
        <v/>
      </c>
      <c r="T170">
        <f>IF(COUNTA(B170:P170)&gt;0,1,0)</f>
        <v>0</v>
      </c>
      <c r="U170" t="str">
        <f>IF(T170=0,"",IF(AND(L170="Recibido",M170=""),IF(C170="","",C170),IF(M170="","",M170)))</f>
        <v/>
      </c>
      <c r="V170" t="str">
        <f>IF(OR(T170=0,NOT(ISNUMBER(MATCH(L170,Ajustes!$B$9:$B$17,0)))),"",IF(INDEX(Ajustes!$C$9:$C$17,MATCH(L170,Ajustes!$B$9:$B$17,0))="","",INDEX(Ajustes!$C$9:$C$17,MATCH(L170,Ajustes!$B$9:$B$17,0))))</f>
        <v/>
      </c>
      <c r="W170">
        <f>IF(AND(T170=1,N170="",OR(L170="Recibido",L170="Confirmado",L170="Preparado",L170="En reparto",L170="Incidencia")),1,0)</f>
        <v>0</v>
      </c>
      <c r="X170">
        <f>IF(S170&lt;&gt;"",1,0)</f>
        <v>0</v>
      </c>
      <c r="Y170">
        <f>IF(A170&lt;&gt;"",1,0)</f>
        <v>0</v>
      </c>
      <c r="Z170">
        <f>IF(T170=1,ROW()-5,0)</f>
        <v>0</v>
      </c>
    </row>
    <row r="171">
      <c r="A171" s="21" t="str">
        <f>IF(T171=0,"",IF(S171&lt;&gt;"","Revisa: "&amp;S171,IF(OR(L171="Cobrado",L171="Anulado"),"",IF(AND(N171="",OR(L171="Recibido",L171="Confirmado",L171="Preparado",L171="En reparto",L171="Incidencia"),ISNUMBER(I171),INT(Ajustes!$C$5)&gt;INT(I171)),"Retrasado",IF(OR(L171="Entregado",L171="Facturado"),IF(AND(ISNUMBER(V171),ISNUMBER(N171),INT(Ajustes!$C$5)-INT(N171)&gt;V171),IF(L171="Entregado","Sin facturar","Cobro vencido"),""),IF(AND(ISNUMBER(V171),ISNUMBER(Q171),Q171&gt;V171),INDEX(Ajustes!$E$9:$E$17,MATCH(L171,Ajustes!$B$9:$B$17,0)),""))))))</f>
        <v/>
      </c>
      <c r="B171" s="22" t="n"/>
      <c r="C171" s="23" t="n"/>
      <c r="D171" s="24" t="n"/>
      <c r="E171" s="25" t="n"/>
      <c r="F171" s="25" t="n"/>
      <c r="G171" s="25" t="n"/>
      <c r="H171" s="26" t="n"/>
      <c r="I171" s="23" t="n"/>
      <c r="J171" s="25" t="n"/>
      <c r="K171" s="25" t="n"/>
      <c r="L171" s="25" t="n"/>
      <c r="M171" s="23" t="n"/>
      <c r="N171" s="23" t="n"/>
      <c r="O171" s="27" t="n"/>
      <c r="P171" s="25" t="n"/>
      <c r="Q171" s="28" t="str">
        <f>IF(OR(T171=0,L171="Cobrado",L171="Anulado",NOT(ISNUMBER(U171))),"",MAX(0,INT(Ajustes!$C$5)-INT(U171)))</f>
        <v/>
      </c>
      <c r="R171" s="28" t="str">
        <f>IF(OR(T171=0,L171="Anulado",NOT(ISNUMBER(N171)),NOT(ISNUMBER(I171))),"",IF(INT(N171)=INT(I171),"Sí",IF(INT(N171)&gt;INT(I171),"Tarde","Antes")))</f>
        <v/>
      </c>
      <c r="S171" t="str">
        <f>IF(T171=0,"",IF(L171="","falta el estado",IF(NOT(ISNUMBER(MATCH(L171,Ajustes!$B$9:$B$17,0))),"el estado no es de la lista",IF(E171="","falta el cliente",IF(OR(AND(C171&lt;&gt;"",NOT(ISNUMBER(C171))),AND(I171&lt;&gt;"",NOT(ISNUMBER(I171))),AND(M171&lt;&gt;"",NOT(ISNUMBER(M171))),AND(N171&lt;&gt;"",NOT(ISNUMBER(N171)))),"hay una fecha mal escrita",IF(AND(H171&lt;&gt;"",NOT(ISNUMBER(H171))),"el importe no es un número",IF(C171="","falta «Recibido el»",IF(AND(L171&lt;&gt;"Recibido",L171&lt;&gt;"Anulado",I171=""),"falta la entrega acordada",IF(AND(L171&lt;&gt;"Recibido",L171&lt;&gt;"Anulado",M171=""),"falta la fecha del estado",IF(AND(OR(L171="Entregado",L171="Facturado",L171="Cobrado"),N171=""),"falta «Entregado el»",IF(AND(N171&lt;&gt;"",OR(L171="Recibido",L171="Confirmado",L171="Preparado",L171="En reparto")),"tiene «Entregado el»: cambia el estado",IF(OR(INT(C171)&gt;INT(Ajustes!$C$5),AND(M171&lt;&gt;"",INT(M171)&gt;INT(Ajustes!$C$5)),AND(N171&lt;&gt;"",INT(N171)&gt;INT(Ajustes!$C$5))),"hay una fecha posterior a hoy",IF(AND(M171&lt;&gt;"",INT(M171)&lt;INT(C171)),"la fecha del estado es anterior a «Recibido el»",IF(AND(N171&lt;&gt;"",INT(N171)&lt;INT(C171)),"«Entregado el» es anterior a «Recibido el»",""))))))))))))))</f>
        <v/>
      </c>
      <c r="T171">
        <f>IF(COUNTA(B171:P171)&gt;0,1,0)</f>
        <v>0</v>
      </c>
      <c r="U171" t="str">
        <f>IF(T171=0,"",IF(AND(L171="Recibido",M171=""),IF(C171="","",C171),IF(M171="","",M171)))</f>
        <v/>
      </c>
      <c r="V171" t="str">
        <f>IF(OR(T171=0,NOT(ISNUMBER(MATCH(L171,Ajustes!$B$9:$B$17,0)))),"",IF(INDEX(Ajustes!$C$9:$C$17,MATCH(L171,Ajustes!$B$9:$B$17,0))="","",INDEX(Ajustes!$C$9:$C$17,MATCH(L171,Ajustes!$B$9:$B$17,0))))</f>
        <v/>
      </c>
      <c r="W171">
        <f>IF(AND(T171=1,N171="",OR(L171="Recibido",L171="Confirmado",L171="Preparado",L171="En reparto",L171="Incidencia")),1,0)</f>
        <v>0</v>
      </c>
      <c r="X171">
        <f>IF(S171&lt;&gt;"",1,0)</f>
        <v>0</v>
      </c>
      <c r="Y171">
        <f>IF(A171&lt;&gt;"",1,0)</f>
        <v>0</v>
      </c>
      <c r="Z171">
        <f>IF(T171=1,ROW()-5,0)</f>
        <v>0</v>
      </c>
    </row>
    <row r="172">
      <c r="A172" s="21" t="str">
        <f>IF(T172=0,"",IF(S172&lt;&gt;"","Revisa: "&amp;S172,IF(OR(L172="Cobrado",L172="Anulado"),"",IF(AND(N172="",OR(L172="Recibido",L172="Confirmado",L172="Preparado",L172="En reparto",L172="Incidencia"),ISNUMBER(I172),INT(Ajustes!$C$5)&gt;INT(I172)),"Retrasado",IF(OR(L172="Entregado",L172="Facturado"),IF(AND(ISNUMBER(V172),ISNUMBER(N172),INT(Ajustes!$C$5)-INT(N172)&gt;V172),IF(L172="Entregado","Sin facturar","Cobro vencido"),""),IF(AND(ISNUMBER(V172),ISNUMBER(Q172),Q172&gt;V172),INDEX(Ajustes!$E$9:$E$17,MATCH(L172,Ajustes!$B$9:$B$17,0)),""))))))</f>
        <v/>
      </c>
      <c r="B172" s="22" t="n"/>
      <c r="C172" s="23" t="n"/>
      <c r="D172" s="24" t="n"/>
      <c r="E172" s="25" t="n"/>
      <c r="F172" s="25" t="n"/>
      <c r="G172" s="25" t="n"/>
      <c r="H172" s="26" t="n"/>
      <c r="I172" s="23" t="n"/>
      <c r="J172" s="25" t="n"/>
      <c r="K172" s="25" t="n"/>
      <c r="L172" s="25" t="n"/>
      <c r="M172" s="23" t="n"/>
      <c r="N172" s="23" t="n"/>
      <c r="O172" s="27" t="n"/>
      <c r="P172" s="25" t="n"/>
      <c r="Q172" s="28" t="str">
        <f>IF(OR(T172=0,L172="Cobrado",L172="Anulado",NOT(ISNUMBER(U172))),"",MAX(0,INT(Ajustes!$C$5)-INT(U172)))</f>
        <v/>
      </c>
      <c r="R172" s="28" t="str">
        <f>IF(OR(T172=0,L172="Anulado",NOT(ISNUMBER(N172)),NOT(ISNUMBER(I172))),"",IF(INT(N172)=INT(I172),"Sí",IF(INT(N172)&gt;INT(I172),"Tarde","Antes")))</f>
        <v/>
      </c>
      <c r="S172" t="str">
        <f>IF(T172=0,"",IF(L172="","falta el estado",IF(NOT(ISNUMBER(MATCH(L172,Ajustes!$B$9:$B$17,0))),"el estado no es de la lista",IF(E172="","falta el cliente",IF(OR(AND(C172&lt;&gt;"",NOT(ISNUMBER(C172))),AND(I172&lt;&gt;"",NOT(ISNUMBER(I172))),AND(M172&lt;&gt;"",NOT(ISNUMBER(M172))),AND(N172&lt;&gt;"",NOT(ISNUMBER(N172)))),"hay una fecha mal escrita",IF(AND(H172&lt;&gt;"",NOT(ISNUMBER(H172))),"el importe no es un número",IF(C172="","falta «Recibido el»",IF(AND(L172&lt;&gt;"Recibido",L172&lt;&gt;"Anulado",I172=""),"falta la entrega acordada",IF(AND(L172&lt;&gt;"Recibido",L172&lt;&gt;"Anulado",M172=""),"falta la fecha del estado",IF(AND(OR(L172="Entregado",L172="Facturado",L172="Cobrado"),N172=""),"falta «Entregado el»",IF(AND(N172&lt;&gt;"",OR(L172="Recibido",L172="Confirmado",L172="Preparado",L172="En reparto")),"tiene «Entregado el»: cambia el estado",IF(OR(INT(C172)&gt;INT(Ajustes!$C$5),AND(M172&lt;&gt;"",INT(M172)&gt;INT(Ajustes!$C$5)),AND(N172&lt;&gt;"",INT(N172)&gt;INT(Ajustes!$C$5))),"hay una fecha posterior a hoy",IF(AND(M172&lt;&gt;"",INT(M172)&lt;INT(C172)),"la fecha del estado es anterior a «Recibido el»",IF(AND(N172&lt;&gt;"",INT(N172)&lt;INT(C172)),"«Entregado el» es anterior a «Recibido el»",""))))))))))))))</f>
        <v/>
      </c>
      <c r="T172">
        <f>IF(COUNTA(B172:P172)&gt;0,1,0)</f>
        <v>0</v>
      </c>
      <c r="U172" t="str">
        <f>IF(T172=0,"",IF(AND(L172="Recibido",M172=""),IF(C172="","",C172),IF(M172="","",M172)))</f>
        <v/>
      </c>
      <c r="V172" t="str">
        <f>IF(OR(T172=0,NOT(ISNUMBER(MATCH(L172,Ajustes!$B$9:$B$17,0)))),"",IF(INDEX(Ajustes!$C$9:$C$17,MATCH(L172,Ajustes!$B$9:$B$17,0))="","",INDEX(Ajustes!$C$9:$C$17,MATCH(L172,Ajustes!$B$9:$B$17,0))))</f>
        <v/>
      </c>
      <c r="W172">
        <f>IF(AND(T172=1,N172="",OR(L172="Recibido",L172="Confirmado",L172="Preparado",L172="En reparto",L172="Incidencia")),1,0)</f>
        <v>0</v>
      </c>
      <c r="X172">
        <f>IF(S172&lt;&gt;"",1,0)</f>
        <v>0</v>
      </c>
      <c r="Y172">
        <f>IF(A172&lt;&gt;"",1,0)</f>
        <v>0</v>
      </c>
      <c r="Z172">
        <f>IF(T172=1,ROW()-5,0)</f>
        <v>0</v>
      </c>
    </row>
    <row r="173">
      <c r="A173" s="21" t="str">
        <f>IF(T173=0,"",IF(S173&lt;&gt;"","Revisa: "&amp;S173,IF(OR(L173="Cobrado",L173="Anulado"),"",IF(AND(N173="",OR(L173="Recibido",L173="Confirmado",L173="Preparado",L173="En reparto",L173="Incidencia"),ISNUMBER(I173),INT(Ajustes!$C$5)&gt;INT(I173)),"Retrasado",IF(OR(L173="Entregado",L173="Facturado"),IF(AND(ISNUMBER(V173),ISNUMBER(N173),INT(Ajustes!$C$5)-INT(N173)&gt;V173),IF(L173="Entregado","Sin facturar","Cobro vencido"),""),IF(AND(ISNUMBER(V173),ISNUMBER(Q173),Q173&gt;V173),INDEX(Ajustes!$E$9:$E$17,MATCH(L173,Ajustes!$B$9:$B$17,0)),""))))))</f>
        <v/>
      </c>
      <c r="B173" s="22" t="n"/>
      <c r="C173" s="23" t="n"/>
      <c r="D173" s="24" t="n"/>
      <c r="E173" s="25" t="n"/>
      <c r="F173" s="25" t="n"/>
      <c r="G173" s="25" t="n"/>
      <c r="H173" s="26" t="n"/>
      <c r="I173" s="23" t="n"/>
      <c r="J173" s="25" t="n"/>
      <c r="K173" s="25" t="n"/>
      <c r="L173" s="25" t="n"/>
      <c r="M173" s="23" t="n"/>
      <c r="N173" s="23" t="n"/>
      <c r="O173" s="27" t="n"/>
      <c r="P173" s="25" t="n"/>
      <c r="Q173" s="28" t="str">
        <f>IF(OR(T173=0,L173="Cobrado",L173="Anulado",NOT(ISNUMBER(U173))),"",MAX(0,INT(Ajustes!$C$5)-INT(U173)))</f>
        <v/>
      </c>
      <c r="R173" s="28" t="str">
        <f>IF(OR(T173=0,L173="Anulado",NOT(ISNUMBER(N173)),NOT(ISNUMBER(I173))),"",IF(INT(N173)=INT(I173),"Sí",IF(INT(N173)&gt;INT(I173),"Tarde","Antes")))</f>
        <v/>
      </c>
      <c r="S173" t="str">
        <f>IF(T173=0,"",IF(L173="","falta el estado",IF(NOT(ISNUMBER(MATCH(L173,Ajustes!$B$9:$B$17,0))),"el estado no es de la lista",IF(E173="","falta el cliente",IF(OR(AND(C173&lt;&gt;"",NOT(ISNUMBER(C173))),AND(I173&lt;&gt;"",NOT(ISNUMBER(I173))),AND(M173&lt;&gt;"",NOT(ISNUMBER(M173))),AND(N173&lt;&gt;"",NOT(ISNUMBER(N173)))),"hay una fecha mal escrita",IF(AND(H173&lt;&gt;"",NOT(ISNUMBER(H173))),"el importe no es un número",IF(C173="","falta «Recibido el»",IF(AND(L173&lt;&gt;"Recibido",L173&lt;&gt;"Anulado",I173=""),"falta la entrega acordada",IF(AND(L173&lt;&gt;"Recibido",L173&lt;&gt;"Anulado",M173=""),"falta la fecha del estado",IF(AND(OR(L173="Entregado",L173="Facturado",L173="Cobrado"),N173=""),"falta «Entregado el»",IF(AND(N173&lt;&gt;"",OR(L173="Recibido",L173="Confirmado",L173="Preparado",L173="En reparto")),"tiene «Entregado el»: cambia el estado",IF(OR(INT(C173)&gt;INT(Ajustes!$C$5),AND(M173&lt;&gt;"",INT(M173)&gt;INT(Ajustes!$C$5)),AND(N173&lt;&gt;"",INT(N173)&gt;INT(Ajustes!$C$5))),"hay una fecha posterior a hoy",IF(AND(M173&lt;&gt;"",INT(M173)&lt;INT(C173)),"la fecha del estado es anterior a «Recibido el»",IF(AND(N173&lt;&gt;"",INT(N173)&lt;INT(C173)),"«Entregado el» es anterior a «Recibido el»",""))))))))))))))</f>
        <v/>
      </c>
      <c r="T173">
        <f>IF(COUNTA(B173:P173)&gt;0,1,0)</f>
        <v>0</v>
      </c>
      <c r="U173" t="str">
        <f>IF(T173=0,"",IF(AND(L173="Recibido",M173=""),IF(C173="","",C173),IF(M173="","",M173)))</f>
        <v/>
      </c>
      <c r="V173" t="str">
        <f>IF(OR(T173=0,NOT(ISNUMBER(MATCH(L173,Ajustes!$B$9:$B$17,0)))),"",IF(INDEX(Ajustes!$C$9:$C$17,MATCH(L173,Ajustes!$B$9:$B$17,0))="","",INDEX(Ajustes!$C$9:$C$17,MATCH(L173,Ajustes!$B$9:$B$17,0))))</f>
        <v/>
      </c>
      <c r="W173">
        <f>IF(AND(T173=1,N173="",OR(L173="Recibido",L173="Confirmado",L173="Preparado",L173="En reparto",L173="Incidencia")),1,0)</f>
        <v>0</v>
      </c>
      <c r="X173">
        <f>IF(S173&lt;&gt;"",1,0)</f>
        <v>0</v>
      </c>
      <c r="Y173">
        <f>IF(A173&lt;&gt;"",1,0)</f>
        <v>0</v>
      </c>
      <c r="Z173">
        <f>IF(T173=1,ROW()-5,0)</f>
        <v>0</v>
      </c>
    </row>
    <row r="174">
      <c r="A174" s="21" t="str">
        <f>IF(T174=0,"",IF(S174&lt;&gt;"","Revisa: "&amp;S174,IF(OR(L174="Cobrado",L174="Anulado"),"",IF(AND(N174="",OR(L174="Recibido",L174="Confirmado",L174="Preparado",L174="En reparto",L174="Incidencia"),ISNUMBER(I174),INT(Ajustes!$C$5)&gt;INT(I174)),"Retrasado",IF(OR(L174="Entregado",L174="Facturado"),IF(AND(ISNUMBER(V174),ISNUMBER(N174),INT(Ajustes!$C$5)-INT(N174)&gt;V174),IF(L174="Entregado","Sin facturar","Cobro vencido"),""),IF(AND(ISNUMBER(V174),ISNUMBER(Q174),Q174&gt;V174),INDEX(Ajustes!$E$9:$E$17,MATCH(L174,Ajustes!$B$9:$B$17,0)),""))))))</f>
        <v/>
      </c>
      <c r="B174" s="22" t="n"/>
      <c r="C174" s="23" t="n"/>
      <c r="D174" s="24" t="n"/>
      <c r="E174" s="25" t="n"/>
      <c r="F174" s="25" t="n"/>
      <c r="G174" s="25" t="n"/>
      <c r="H174" s="26" t="n"/>
      <c r="I174" s="23" t="n"/>
      <c r="J174" s="25" t="n"/>
      <c r="K174" s="25" t="n"/>
      <c r="L174" s="25" t="n"/>
      <c r="M174" s="23" t="n"/>
      <c r="N174" s="23" t="n"/>
      <c r="O174" s="27" t="n"/>
      <c r="P174" s="25" t="n"/>
      <c r="Q174" s="28" t="str">
        <f>IF(OR(T174=0,L174="Cobrado",L174="Anulado",NOT(ISNUMBER(U174))),"",MAX(0,INT(Ajustes!$C$5)-INT(U174)))</f>
        <v/>
      </c>
      <c r="R174" s="28" t="str">
        <f>IF(OR(T174=0,L174="Anulado",NOT(ISNUMBER(N174)),NOT(ISNUMBER(I174))),"",IF(INT(N174)=INT(I174),"Sí",IF(INT(N174)&gt;INT(I174),"Tarde","Antes")))</f>
        <v/>
      </c>
      <c r="S174" t="str">
        <f>IF(T174=0,"",IF(L174="","falta el estado",IF(NOT(ISNUMBER(MATCH(L174,Ajustes!$B$9:$B$17,0))),"el estado no es de la lista",IF(E174="","falta el cliente",IF(OR(AND(C174&lt;&gt;"",NOT(ISNUMBER(C174))),AND(I174&lt;&gt;"",NOT(ISNUMBER(I174))),AND(M174&lt;&gt;"",NOT(ISNUMBER(M174))),AND(N174&lt;&gt;"",NOT(ISNUMBER(N174)))),"hay una fecha mal escrita",IF(AND(H174&lt;&gt;"",NOT(ISNUMBER(H174))),"el importe no es un número",IF(C174="","falta «Recibido el»",IF(AND(L174&lt;&gt;"Recibido",L174&lt;&gt;"Anulado",I174=""),"falta la entrega acordada",IF(AND(L174&lt;&gt;"Recibido",L174&lt;&gt;"Anulado",M174=""),"falta la fecha del estado",IF(AND(OR(L174="Entregado",L174="Facturado",L174="Cobrado"),N174=""),"falta «Entregado el»",IF(AND(N174&lt;&gt;"",OR(L174="Recibido",L174="Confirmado",L174="Preparado",L174="En reparto")),"tiene «Entregado el»: cambia el estado",IF(OR(INT(C174)&gt;INT(Ajustes!$C$5),AND(M174&lt;&gt;"",INT(M174)&gt;INT(Ajustes!$C$5)),AND(N174&lt;&gt;"",INT(N174)&gt;INT(Ajustes!$C$5))),"hay una fecha posterior a hoy",IF(AND(M174&lt;&gt;"",INT(M174)&lt;INT(C174)),"la fecha del estado es anterior a «Recibido el»",IF(AND(N174&lt;&gt;"",INT(N174)&lt;INT(C174)),"«Entregado el» es anterior a «Recibido el»",""))))))))))))))</f>
        <v/>
      </c>
      <c r="T174">
        <f>IF(COUNTA(B174:P174)&gt;0,1,0)</f>
        <v>0</v>
      </c>
      <c r="U174" t="str">
        <f>IF(T174=0,"",IF(AND(L174="Recibido",M174=""),IF(C174="","",C174),IF(M174="","",M174)))</f>
        <v/>
      </c>
      <c r="V174" t="str">
        <f>IF(OR(T174=0,NOT(ISNUMBER(MATCH(L174,Ajustes!$B$9:$B$17,0)))),"",IF(INDEX(Ajustes!$C$9:$C$17,MATCH(L174,Ajustes!$B$9:$B$17,0))="","",INDEX(Ajustes!$C$9:$C$17,MATCH(L174,Ajustes!$B$9:$B$17,0))))</f>
        <v/>
      </c>
      <c r="W174">
        <f>IF(AND(T174=1,N174="",OR(L174="Recibido",L174="Confirmado",L174="Preparado",L174="En reparto",L174="Incidencia")),1,0)</f>
        <v>0</v>
      </c>
      <c r="X174">
        <f>IF(S174&lt;&gt;"",1,0)</f>
        <v>0</v>
      </c>
      <c r="Y174">
        <f>IF(A174&lt;&gt;"",1,0)</f>
        <v>0</v>
      </c>
      <c r="Z174">
        <f>IF(T174=1,ROW()-5,0)</f>
        <v>0</v>
      </c>
    </row>
    <row r="175">
      <c r="A175" s="21" t="str">
        <f>IF(T175=0,"",IF(S175&lt;&gt;"","Revisa: "&amp;S175,IF(OR(L175="Cobrado",L175="Anulado"),"",IF(AND(N175="",OR(L175="Recibido",L175="Confirmado",L175="Preparado",L175="En reparto",L175="Incidencia"),ISNUMBER(I175),INT(Ajustes!$C$5)&gt;INT(I175)),"Retrasado",IF(OR(L175="Entregado",L175="Facturado"),IF(AND(ISNUMBER(V175),ISNUMBER(N175),INT(Ajustes!$C$5)-INT(N175)&gt;V175),IF(L175="Entregado","Sin facturar","Cobro vencido"),""),IF(AND(ISNUMBER(V175),ISNUMBER(Q175),Q175&gt;V175),INDEX(Ajustes!$E$9:$E$17,MATCH(L175,Ajustes!$B$9:$B$17,0)),""))))))</f>
        <v/>
      </c>
      <c r="B175" s="22" t="n"/>
      <c r="C175" s="23" t="n"/>
      <c r="D175" s="24" t="n"/>
      <c r="E175" s="25" t="n"/>
      <c r="F175" s="25" t="n"/>
      <c r="G175" s="25" t="n"/>
      <c r="H175" s="26" t="n"/>
      <c r="I175" s="23" t="n"/>
      <c r="J175" s="25" t="n"/>
      <c r="K175" s="25" t="n"/>
      <c r="L175" s="25" t="n"/>
      <c r="M175" s="23" t="n"/>
      <c r="N175" s="23" t="n"/>
      <c r="O175" s="27" t="n"/>
      <c r="P175" s="25" t="n"/>
      <c r="Q175" s="28" t="str">
        <f>IF(OR(T175=0,L175="Cobrado",L175="Anulado",NOT(ISNUMBER(U175))),"",MAX(0,INT(Ajustes!$C$5)-INT(U175)))</f>
        <v/>
      </c>
      <c r="R175" s="28" t="str">
        <f>IF(OR(T175=0,L175="Anulado",NOT(ISNUMBER(N175)),NOT(ISNUMBER(I175))),"",IF(INT(N175)=INT(I175),"Sí",IF(INT(N175)&gt;INT(I175),"Tarde","Antes")))</f>
        <v/>
      </c>
      <c r="S175" t="str">
        <f>IF(T175=0,"",IF(L175="","falta el estado",IF(NOT(ISNUMBER(MATCH(L175,Ajustes!$B$9:$B$17,0))),"el estado no es de la lista",IF(E175="","falta el cliente",IF(OR(AND(C175&lt;&gt;"",NOT(ISNUMBER(C175))),AND(I175&lt;&gt;"",NOT(ISNUMBER(I175))),AND(M175&lt;&gt;"",NOT(ISNUMBER(M175))),AND(N175&lt;&gt;"",NOT(ISNUMBER(N175)))),"hay una fecha mal escrita",IF(AND(H175&lt;&gt;"",NOT(ISNUMBER(H175))),"el importe no es un número",IF(C175="","falta «Recibido el»",IF(AND(L175&lt;&gt;"Recibido",L175&lt;&gt;"Anulado",I175=""),"falta la entrega acordada",IF(AND(L175&lt;&gt;"Recibido",L175&lt;&gt;"Anulado",M175=""),"falta la fecha del estado",IF(AND(OR(L175="Entregado",L175="Facturado",L175="Cobrado"),N175=""),"falta «Entregado el»",IF(AND(N175&lt;&gt;"",OR(L175="Recibido",L175="Confirmado",L175="Preparado",L175="En reparto")),"tiene «Entregado el»: cambia el estado",IF(OR(INT(C175)&gt;INT(Ajustes!$C$5),AND(M175&lt;&gt;"",INT(M175)&gt;INT(Ajustes!$C$5)),AND(N175&lt;&gt;"",INT(N175)&gt;INT(Ajustes!$C$5))),"hay una fecha posterior a hoy",IF(AND(M175&lt;&gt;"",INT(M175)&lt;INT(C175)),"la fecha del estado es anterior a «Recibido el»",IF(AND(N175&lt;&gt;"",INT(N175)&lt;INT(C175)),"«Entregado el» es anterior a «Recibido el»",""))))))))))))))</f>
        <v/>
      </c>
      <c r="T175">
        <f>IF(COUNTA(B175:P175)&gt;0,1,0)</f>
        <v>0</v>
      </c>
      <c r="U175" t="str">
        <f>IF(T175=0,"",IF(AND(L175="Recibido",M175=""),IF(C175="","",C175),IF(M175="","",M175)))</f>
        <v/>
      </c>
      <c r="V175" t="str">
        <f>IF(OR(T175=0,NOT(ISNUMBER(MATCH(L175,Ajustes!$B$9:$B$17,0)))),"",IF(INDEX(Ajustes!$C$9:$C$17,MATCH(L175,Ajustes!$B$9:$B$17,0))="","",INDEX(Ajustes!$C$9:$C$17,MATCH(L175,Ajustes!$B$9:$B$17,0))))</f>
        <v/>
      </c>
      <c r="W175">
        <f>IF(AND(T175=1,N175="",OR(L175="Recibido",L175="Confirmado",L175="Preparado",L175="En reparto",L175="Incidencia")),1,0)</f>
        <v>0</v>
      </c>
      <c r="X175">
        <f>IF(S175&lt;&gt;"",1,0)</f>
        <v>0</v>
      </c>
      <c r="Y175">
        <f>IF(A175&lt;&gt;"",1,0)</f>
        <v>0</v>
      </c>
      <c r="Z175">
        <f>IF(T175=1,ROW()-5,0)</f>
        <v>0</v>
      </c>
    </row>
    <row r="176">
      <c r="A176" s="21" t="str">
        <f>IF(T176=0,"",IF(S176&lt;&gt;"","Revisa: "&amp;S176,IF(OR(L176="Cobrado",L176="Anulado"),"",IF(AND(N176="",OR(L176="Recibido",L176="Confirmado",L176="Preparado",L176="En reparto",L176="Incidencia"),ISNUMBER(I176),INT(Ajustes!$C$5)&gt;INT(I176)),"Retrasado",IF(OR(L176="Entregado",L176="Facturado"),IF(AND(ISNUMBER(V176),ISNUMBER(N176),INT(Ajustes!$C$5)-INT(N176)&gt;V176),IF(L176="Entregado","Sin facturar","Cobro vencido"),""),IF(AND(ISNUMBER(V176),ISNUMBER(Q176),Q176&gt;V176),INDEX(Ajustes!$E$9:$E$17,MATCH(L176,Ajustes!$B$9:$B$17,0)),""))))))</f>
        <v/>
      </c>
      <c r="B176" s="22" t="n"/>
      <c r="C176" s="23" t="n"/>
      <c r="D176" s="24" t="n"/>
      <c r="E176" s="25" t="n"/>
      <c r="F176" s="25" t="n"/>
      <c r="G176" s="25" t="n"/>
      <c r="H176" s="26" t="n"/>
      <c r="I176" s="23" t="n"/>
      <c r="J176" s="25" t="n"/>
      <c r="K176" s="25" t="n"/>
      <c r="L176" s="25" t="n"/>
      <c r="M176" s="23" t="n"/>
      <c r="N176" s="23" t="n"/>
      <c r="O176" s="27" t="n"/>
      <c r="P176" s="25" t="n"/>
      <c r="Q176" s="28" t="str">
        <f>IF(OR(T176=0,L176="Cobrado",L176="Anulado",NOT(ISNUMBER(U176))),"",MAX(0,INT(Ajustes!$C$5)-INT(U176)))</f>
        <v/>
      </c>
      <c r="R176" s="28" t="str">
        <f>IF(OR(T176=0,L176="Anulado",NOT(ISNUMBER(N176)),NOT(ISNUMBER(I176))),"",IF(INT(N176)=INT(I176),"Sí",IF(INT(N176)&gt;INT(I176),"Tarde","Antes")))</f>
        <v/>
      </c>
      <c r="S176" t="str">
        <f>IF(T176=0,"",IF(L176="","falta el estado",IF(NOT(ISNUMBER(MATCH(L176,Ajustes!$B$9:$B$17,0))),"el estado no es de la lista",IF(E176="","falta el cliente",IF(OR(AND(C176&lt;&gt;"",NOT(ISNUMBER(C176))),AND(I176&lt;&gt;"",NOT(ISNUMBER(I176))),AND(M176&lt;&gt;"",NOT(ISNUMBER(M176))),AND(N176&lt;&gt;"",NOT(ISNUMBER(N176)))),"hay una fecha mal escrita",IF(AND(H176&lt;&gt;"",NOT(ISNUMBER(H176))),"el importe no es un número",IF(C176="","falta «Recibido el»",IF(AND(L176&lt;&gt;"Recibido",L176&lt;&gt;"Anulado",I176=""),"falta la entrega acordada",IF(AND(L176&lt;&gt;"Recibido",L176&lt;&gt;"Anulado",M176=""),"falta la fecha del estado",IF(AND(OR(L176="Entregado",L176="Facturado",L176="Cobrado"),N176=""),"falta «Entregado el»",IF(AND(N176&lt;&gt;"",OR(L176="Recibido",L176="Confirmado",L176="Preparado",L176="En reparto")),"tiene «Entregado el»: cambia el estado",IF(OR(INT(C176)&gt;INT(Ajustes!$C$5),AND(M176&lt;&gt;"",INT(M176)&gt;INT(Ajustes!$C$5)),AND(N176&lt;&gt;"",INT(N176)&gt;INT(Ajustes!$C$5))),"hay una fecha posterior a hoy",IF(AND(M176&lt;&gt;"",INT(M176)&lt;INT(C176)),"la fecha del estado es anterior a «Recibido el»",IF(AND(N176&lt;&gt;"",INT(N176)&lt;INT(C176)),"«Entregado el» es anterior a «Recibido el»",""))))))))))))))</f>
        <v/>
      </c>
      <c r="T176">
        <f>IF(COUNTA(B176:P176)&gt;0,1,0)</f>
        <v>0</v>
      </c>
      <c r="U176" t="str">
        <f>IF(T176=0,"",IF(AND(L176="Recibido",M176=""),IF(C176="","",C176),IF(M176="","",M176)))</f>
        <v/>
      </c>
      <c r="V176" t="str">
        <f>IF(OR(T176=0,NOT(ISNUMBER(MATCH(L176,Ajustes!$B$9:$B$17,0)))),"",IF(INDEX(Ajustes!$C$9:$C$17,MATCH(L176,Ajustes!$B$9:$B$17,0))="","",INDEX(Ajustes!$C$9:$C$17,MATCH(L176,Ajustes!$B$9:$B$17,0))))</f>
        <v/>
      </c>
      <c r="W176">
        <f>IF(AND(T176=1,N176="",OR(L176="Recibido",L176="Confirmado",L176="Preparado",L176="En reparto",L176="Incidencia")),1,0)</f>
        <v>0</v>
      </c>
      <c r="X176">
        <f>IF(S176&lt;&gt;"",1,0)</f>
        <v>0</v>
      </c>
      <c r="Y176">
        <f>IF(A176&lt;&gt;"",1,0)</f>
        <v>0</v>
      </c>
      <c r="Z176">
        <f>IF(T176=1,ROW()-5,0)</f>
        <v>0</v>
      </c>
    </row>
    <row r="177">
      <c r="A177" s="21" t="str">
        <f>IF(T177=0,"",IF(S177&lt;&gt;"","Revisa: "&amp;S177,IF(OR(L177="Cobrado",L177="Anulado"),"",IF(AND(N177="",OR(L177="Recibido",L177="Confirmado",L177="Preparado",L177="En reparto",L177="Incidencia"),ISNUMBER(I177),INT(Ajustes!$C$5)&gt;INT(I177)),"Retrasado",IF(OR(L177="Entregado",L177="Facturado"),IF(AND(ISNUMBER(V177),ISNUMBER(N177),INT(Ajustes!$C$5)-INT(N177)&gt;V177),IF(L177="Entregado","Sin facturar","Cobro vencido"),""),IF(AND(ISNUMBER(V177),ISNUMBER(Q177),Q177&gt;V177),INDEX(Ajustes!$E$9:$E$17,MATCH(L177,Ajustes!$B$9:$B$17,0)),""))))))</f>
        <v/>
      </c>
      <c r="B177" s="22" t="n"/>
      <c r="C177" s="23" t="n"/>
      <c r="D177" s="24" t="n"/>
      <c r="E177" s="25" t="n"/>
      <c r="F177" s="25" t="n"/>
      <c r="G177" s="25" t="n"/>
      <c r="H177" s="26" t="n"/>
      <c r="I177" s="23" t="n"/>
      <c r="J177" s="25" t="n"/>
      <c r="K177" s="25" t="n"/>
      <c r="L177" s="25" t="n"/>
      <c r="M177" s="23" t="n"/>
      <c r="N177" s="23" t="n"/>
      <c r="O177" s="27" t="n"/>
      <c r="P177" s="25" t="n"/>
      <c r="Q177" s="28" t="str">
        <f>IF(OR(T177=0,L177="Cobrado",L177="Anulado",NOT(ISNUMBER(U177))),"",MAX(0,INT(Ajustes!$C$5)-INT(U177)))</f>
        <v/>
      </c>
      <c r="R177" s="28" t="str">
        <f>IF(OR(T177=0,L177="Anulado",NOT(ISNUMBER(N177)),NOT(ISNUMBER(I177))),"",IF(INT(N177)=INT(I177),"Sí",IF(INT(N177)&gt;INT(I177),"Tarde","Antes")))</f>
        <v/>
      </c>
      <c r="S177" t="str">
        <f>IF(T177=0,"",IF(L177="","falta el estado",IF(NOT(ISNUMBER(MATCH(L177,Ajustes!$B$9:$B$17,0))),"el estado no es de la lista",IF(E177="","falta el cliente",IF(OR(AND(C177&lt;&gt;"",NOT(ISNUMBER(C177))),AND(I177&lt;&gt;"",NOT(ISNUMBER(I177))),AND(M177&lt;&gt;"",NOT(ISNUMBER(M177))),AND(N177&lt;&gt;"",NOT(ISNUMBER(N177)))),"hay una fecha mal escrita",IF(AND(H177&lt;&gt;"",NOT(ISNUMBER(H177))),"el importe no es un número",IF(C177="","falta «Recibido el»",IF(AND(L177&lt;&gt;"Recibido",L177&lt;&gt;"Anulado",I177=""),"falta la entrega acordada",IF(AND(L177&lt;&gt;"Recibido",L177&lt;&gt;"Anulado",M177=""),"falta la fecha del estado",IF(AND(OR(L177="Entregado",L177="Facturado",L177="Cobrado"),N177=""),"falta «Entregado el»",IF(AND(N177&lt;&gt;"",OR(L177="Recibido",L177="Confirmado",L177="Preparado",L177="En reparto")),"tiene «Entregado el»: cambia el estado",IF(OR(INT(C177)&gt;INT(Ajustes!$C$5),AND(M177&lt;&gt;"",INT(M177)&gt;INT(Ajustes!$C$5)),AND(N177&lt;&gt;"",INT(N177)&gt;INT(Ajustes!$C$5))),"hay una fecha posterior a hoy",IF(AND(M177&lt;&gt;"",INT(M177)&lt;INT(C177)),"la fecha del estado es anterior a «Recibido el»",IF(AND(N177&lt;&gt;"",INT(N177)&lt;INT(C177)),"«Entregado el» es anterior a «Recibido el»",""))))))))))))))</f>
        <v/>
      </c>
      <c r="T177">
        <f>IF(COUNTA(B177:P177)&gt;0,1,0)</f>
        <v>0</v>
      </c>
      <c r="U177" t="str">
        <f>IF(T177=0,"",IF(AND(L177="Recibido",M177=""),IF(C177="","",C177),IF(M177="","",M177)))</f>
        <v/>
      </c>
      <c r="V177" t="str">
        <f>IF(OR(T177=0,NOT(ISNUMBER(MATCH(L177,Ajustes!$B$9:$B$17,0)))),"",IF(INDEX(Ajustes!$C$9:$C$17,MATCH(L177,Ajustes!$B$9:$B$17,0))="","",INDEX(Ajustes!$C$9:$C$17,MATCH(L177,Ajustes!$B$9:$B$17,0))))</f>
        <v/>
      </c>
      <c r="W177">
        <f>IF(AND(T177=1,N177="",OR(L177="Recibido",L177="Confirmado",L177="Preparado",L177="En reparto",L177="Incidencia")),1,0)</f>
        <v>0</v>
      </c>
      <c r="X177">
        <f>IF(S177&lt;&gt;"",1,0)</f>
        <v>0</v>
      </c>
      <c r="Y177">
        <f>IF(A177&lt;&gt;"",1,0)</f>
        <v>0</v>
      </c>
      <c r="Z177">
        <f>IF(T177=1,ROW()-5,0)</f>
        <v>0</v>
      </c>
    </row>
    <row r="178">
      <c r="A178" s="21" t="str">
        <f>IF(T178=0,"",IF(S178&lt;&gt;"","Revisa: "&amp;S178,IF(OR(L178="Cobrado",L178="Anulado"),"",IF(AND(N178="",OR(L178="Recibido",L178="Confirmado",L178="Preparado",L178="En reparto",L178="Incidencia"),ISNUMBER(I178),INT(Ajustes!$C$5)&gt;INT(I178)),"Retrasado",IF(OR(L178="Entregado",L178="Facturado"),IF(AND(ISNUMBER(V178),ISNUMBER(N178),INT(Ajustes!$C$5)-INT(N178)&gt;V178),IF(L178="Entregado","Sin facturar","Cobro vencido"),""),IF(AND(ISNUMBER(V178),ISNUMBER(Q178),Q178&gt;V178),INDEX(Ajustes!$E$9:$E$17,MATCH(L178,Ajustes!$B$9:$B$17,0)),""))))))</f>
        <v/>
      </c>
      <c r="B178" s="22" t="n"/>
      <c r="C178" s="23" t="n"/>
      <c r="D178" s="24" t="n"/>
      <c r="E178" s="25" t="n"/>
      <c r="F178" s="25" t="n"/>
      <c r="G178" s="25" t="n"/>
      <c r="H178" s="26" t="n"/>
      <c r="I178" s="23" t="n"/>
      <c r="J178" s="25" t="n"/>
      <c r="K178" s="25" t="n"/>
      <c r="L178" s="25" t="n"/>
      <c r="M178" s="23" t="n"/>
      <c r="N178" s="23" t="n"/>
      <c r="O178" s="27" t="n"/>
      <c r="P178" s="25" t="n"/>
      <c r="Q178" s="28" t="str">
        <f>IF(OR(T178=0,L178="Cobrado",L178="Anulado",NOT(ISNUMBER(U178))),"",MAX(0,INT(Ajustes!$C$5)-INT(U178)))</f>
        <v/>
      </c>
      <c r="R178" s="28" t="str">
        <f>IF(OR(T178=0,L178="Anulado",NOT(ISNUMBER(N178)),NOT(ISNUMBER(I178))),"",IF(INT(N178)=INT(I178),"Sí",IF(INT(N178)&gt;INT(I178),"Tarde","Antes")))</f>
        <v/>
      </c>
      <c r="S178" t="str">
        <f>IF(T178=0,"",IF(L178="","falta el estado",IF(NOT(ISNUMBER(MATCH(L178,Ajustes!$B$9:$B$17,0))),"el estado no es de la lista",IF(E178="","falta el cliente",IF(OR(AND(C178&lt;&gt;"",NOT(ISNUMBER(C178))),AND(I178&lt;&gt;"",NOT(ISNUMBER(I178))),AND(M178&lt;&gt;"",NOT(ISNUMBER(M178))),AND(N178&lt;&gt;"",NOT(ISNUMBER(N178)))),"hay una fecha mal escrita",IF(AND(H178&lt;&gt;"",NOT(ISNUMBER(H178))),"el importe no es un número",IF(C178="","falta «Recibido el»",IF(AND(L178&lt;&gt;"Recibido",L178&lt;&gt;"Anulado",I178=""),"falta la entrega acordada",IF(AND(L178&lt;&gt;"Recibido",L178&lt;&gt;"Anulado",M178=""),"falta la fecha del estado",IF(AND(OR(L178="Entregado",L178="Facturado",L178="Cobrado"),N178=""),"falta «Entregado el»",IF(AND(N178&lt;&gt;"",OR(L178="Recibido",L178="Confirmado",L178="Preparado",L178="En reparto")),"tiene «Entregado el»: cambia el estado",IF(OR(INT(C178)&gt;INT(Ajustes!$C$5),AND(M178&lt;&gt;"",INT(M178)&gt;INT(Ajustes!$C$5)),AND(N178&lt;&gt;"",INT(N178)&gt;INT(Ajustes!$C$5))),"hay una fecha posterior a hoy",IF(AND(M178&lt;&gt;"",INT(M178)&lt;INT(C178)),"la fecha del estado es anterior a «Recibido el»",IF(AND(N178&lt;&gt;"",INT(N178)&lt;INT(C178)),"«Entregado el» es anterior a «Recibido el»",""))))))))))))))</f>
        <v/>
      </c>
      <c r="T178">
        <f>IF(COUNTA(B178:P178)&gt;0,1,0)</f>
        <v>0</v>
      </c>
      <c r="U178" t="str">
        <f>IF(T178=0,"",IF(AND(L178="Recibido",M178=""),IF(C178="","",C178),IF(M178="","",M178)))</f>
        <v/>
      </c>
      <c r="V178" t="str">
        <f>IF(OR(T178=0,NOT(ISNUMBER(MATCH(L178,Ajustes!$B$9:$B$17,0)))),"",IF(INDEX(Ajustes!$C$9:$C$17,MATCH(L178,Ajustes!$B$9:$B$17,0))="","",INDEX(Ajustes!$C$9:$C$17,MATCH(L178,Ajustes!$B$9:$B$17,0))))</f>
        <v/>
      </c>
      <c r="W178">
        <f>IF(AND(T178=1,N178="",OR(L178="Recibido",L178="Confirmado",L178="Preparado",L178="En reparto",L178="Incidencia")),1,0)</f>
        <v>0</v>
      </c>
      <c r="X178">
        <f>IF(S178&lt;&gt;"",1,0)</f>
        <v>0</v>
      </c>
      <c r="Y178">
        <f>IF(A178&lt;&gt;"",1,0)</f>
        <v>0</v>
      </c>
      <c r="Z178">
        <f>IF(T178=1,ROW()-5,0)</f>
        <v>0</v>
      </c>
    </row>
    <row r="179">
      <c r="A179" s="21" t="str">
        <f>IF(T179=0,"",IF(S179&lt;&gt;"","Revisa: "&amp;S179,IF(OR(L179="Cobrado",L179="Anulado"),"",IF(AND(N179="",OR(L179="Recibido",L179="Confirmado",L179="Preparado",L179="En reparto",L179="Incidencia"),ISNUMBER(I179),INT(Ajustes!$C$5)&gt;INT(I179)),"Retrasado",IF(OR(L179="Entregado",L179="Facturado"),IF(AND(ISNUMBER(V179),ISNUMBER(N179),INT(Ajustes!$C$5)-INT(N179)&gt;V179),IF(L179="Entregado","Sin facturar","Cobro vencido"),""),IF(AND(ISNUMBER(V179),ISNUMBER(Q179),Q179&gt;V179),INDEX(Ajustes!$E$9:$E$17,MATCH(L179,Ajustes!$B$9:$B$17,0)),""))))))</f>
        <v/>
      </c>
      <c r="B179" s="22" t="n"/>
      <c r="C179" s="23" t="n"/>
      <c r="D179" s="24" t="n"/>
      <c r="E179" s="25" t="n"/>
      <c r="F179" s="25" t="n"/>
      <c r="G179" s="25" t="n"/>
      <c r="H179" s="26" t="n"/>
      <c r="I179" s="23" t="n"/>
      <c r="J179" s="25" t="n"/>
      <c r="K179" s="25" t="n"/>
      <c r="L179" s="25" t="n"/>
      <c r="M179" s="23" t="n"/>
      <c r="N179" s="23" t="n"/>
      <c r="O179" s="27" t="n"/>
      <c r="P179" s="25" t="n"/>
      <c r="Q179" s="28" t="str">
        <f>IF(OR(T179=0,L179="Cobrado",L179="Anulado",NOT(ISNUMBER(U179))),"",MAX(0,INT(Ajustes!$C$5)-INT(U179)))</f>
        <v/>
      </c>
      <c r="R179" s="28" t="str">
        <f>IF(OR(T179=0,L179="Anulado",NOT(ISNUMBER(N179)),NOT(ISNUMBER(I179))),"",IF(INT(N179)=INT(I179),"Sí",IF(INT(N179)&gt;INT(I179),"Tarde","Antes")))</f>
        <v/>
      </c>
      <c r="S179" t="str">
        <f>IF(T179=0,"",IF(L179="","falta el estado",IF(NOT(ISNUMBER(MATCH(L179,Ajustes!$B$9:$B$17,0))),"el estado no es de la lista",IF(E179="","falta el cliente",IF(OR(AND(C179&lt;&gt;"",NOT(ISNUMBER(C179))),AND(I179&lt;&gt;"",NOT(ISNUMBER(I179))),AND(M179&lt;&gt;"",NOT(ISNUMBER(M179))),AND(N179&lt;&gt;"",NOT(ISNUMBER(N179)))),"hay una fecha mal escrita",IF(AND(H179&lt;&gt;"",NOT(ISNUMBER(H179))),"el importe no es un número",IF(C179="","falta «Recibido el»",IF(AND(L179&lt;&gt;"Recibido",L179&lt;&gt;"Anulado",I179=""),"falta la entrega acordada",IF(AND(L179&lt;&gt;"Recibido",L179&lt;&gt;"Anulado",M179=""),"falta la fecha del estado",IF(AND(OR(L179="Entregado",L179="Facturado",L179="Cobrado"),N179=""),"falta «Entregado el»",IF(AND(N179&lt;&gt;"",OR(L179="Recibido",L179="Confirmado",L179="Preparado",L179="En reparto")),"tiene «Entregado el»: cambia el estado",IF(OR(INT(C179)&gt;INT(Ajustes!$C$5),AND(M179&lt;&gt;"",INT(M179)&gt;INT(Ajustes!$C$5)),AND(N179&lt;&gt;"",INT(N179)&gt;INT(Ajustes!$C$5))),"hay una fecha posterior a hoy",IF(AND(M179&lt;&gt;"",INT(M179)&lt;INT(C179)),"la fecha del estado es anterior a «Recibido el»",IF(AND(N179&lt;&gt;"",INT(N179)&lt;INT(C179)),"«Entregado el» es anterior a «Recibido el»",""))))))))))))))</f>
        <v/>
      </c>
      <c r="T179">
        <f>IF(COUNTA(B179:P179)&gt;0,1,0)</f>
        <v>0</v>
      </c>
      <c r="U179" t="str">
        <f>IF(T179=0,"",IF(AND(L179="Recibido",M179=""),IF(C179="","",C179),IF(M179="","",M179)))</f>
        <v/>
      </c>
      <c r="V179" t="str">
        <f>IF(OR(T179=0,NOT(ISNUMBER(MATCH(L179,Ajustes!$B$9:$B$17,0)))),"",IF(INDEX(Ajustes!$C$9:$C$17,MATCH(L179,Ajustes!$B$9:$B$17,0))="","",INDEX(Ajustes!$C$9:$C$17,MATCH(L179,Ajustes!$B$9:$B$17,0))))</f>
        <v/>
      </c>
      <c r="W179">
        <f>IF(AND(T179=1,N179="",OR(L179="Recibido",L179="Confirmado",L179="Preparado",L179="En reparto",L179="Incidencia")),1,0)</f>
        <v>0</v>
      </c>
      <c r="X179">
        <f>IF(S179&lt;&gt;"",1,0)</f>
        <v>0</v>
      </c>
      <c r="Y179">
        <f>IF(A179&lt;&gt;"",1,0)</f>
        <v>0</v>
      </c>
      <c r="Z179">
        <f>IF(T179=1,ROW()-5,0)</f>
        <v>0</v>
      </c>
    </row>
    <row r="180">
      <c r="A180" s="21" t="str">
        <f>IF(T180=0,"",IF(S180&lt;&gt;"","Revisa: "&amp;S180,IF(OR(L180="Cobrado",L180="Anulado"),"",IF(AND(N180="",OR(L180="Recibido",L180="Confirmado",L180="Preparado",L180="En reparto",L180="Incidencia"),ISNUMBER(I180),INT(Ajustes!$C$5)&gt;INT(I180)),"Retrasado",IF(OR(L180="Entregado",L180="Facturado"),IF(AND(ISNUMBER(V180),ISNUMBER(N180),INT(Ajustes!$C$5)-INT(N180)&gt;V180),IF(L180="Entregado","Sin facturar","Cobro vencido"),""),IF(AND(ISNUMBER(V180),ISNUMBER(Q180),Q180&gt;V180),INDEX(Ajustes!$E$9:$E$17,MATCH(L180,Ajustes!$B$9:$B$17,0)),""))))))</f>
        <v/>
      </c>
      <c r="B180" s="22" t="n"/>
      <c r="C180" s="23" t="n"/>
      <c r="D180" s="24" t="n"/>
      <c r="E180" s="25" t="n"/>
      <c r="F180" s="25" t="n"/>
      <c r="G180" s="25" t="n"/>
      <c r="H180" s="26" t="n"/>
      <c r="I180" s="23" t="n"/>
      <c r="J180" s="25" t="n"/>
      <c r="K180" s="25" t="n"/>
      <c r="L180" s="25" t="n"/>
      <c r="M180" s="23" t="n"/>
      <c r="N180" s="23" t="n"/>
      <c r="O180" s="27" t="n"/>
      <c r="P180" s="25" t="n"/>
      <c r="Q180" s="28" t="str">
        <f>IF(OR(T180=0,L180="Cobrado",L180="Anulado",NOT(ISNUMBER(U180))),"",MAX(0,INT(Ajustes!$C$5)-INT(U180)))</f>
        <v/>
      </c>
      <c r="R180" s="28" t="str">
        <f>IF(OR(T180=0,L180="Anulado",NOT(ISNUMBER(N180)),NOT(ISNUMBER(I180))),"",IF(INT(N180)=INT(I180),"Sí",IF(INT(N180)&gt;INT(I180),"Tarde","Antes")))</f>
        <v/>
      </c>
      <c r="S180" t="str">
        <f>IF(T180=0,"",IF(L180="","falta el estado",IF(NOT(ISNUMBER(MATCH(L180,Ajustes!$B$9:$B$17,0))),"el estado no es de la lista",IF(E180="","falta el cliente",IF(OR(AND(C180&lt;&gt;"",NOT(ISNUMBER(C180))),AND(I180&lt;&gt;"",NOT(ISNUMBER(I180))),AND(M180&lt;&gt;"",NOT(ISNUMBER(M180))),AND(N180&lt;&gt;"",NOT(ISNUMBER(N180)))),"hay una fecha mal escrita",IF(AND(H180&lt;&gt;"",NOT(ISNUMBER(H180))),"el importe no es un número",IF(C180="","falta «Recibido el»",IF(AND(L180&lt;&gt;"Recibido",L180&lt;&gt;"Anulado",I180=""),"falta la entrega acordada",IF(AND(L180&lt;&gt;"Recibido",L180&lt;&gt;"Anulado",M180=""),"falta la fecha del estado",IF(AND(OR(L180="Entregado",L180="Facturado",L180="Cobrado"),N180=""),"falta «Entregado el»",IF(AND(N180&lt;&gt;"",OR(L180="Recibido",L180="Confirmado",L180="Preparado",L180="En reparto")),"tiene «Entregado el»: cambia el estado",IF(OR(INT(C180)&gt;INT(Ajustes!$C$5),AND(M180&lt;&gt;"",INT(M180)&gt;INT(Ajustes!$C$5)),AND(N180&lt;&gt;"",INT(N180)&gt;INT(Ajustes!$C$5))),"hay una fecha posterior a hoy",IF(AND(M180&lt;&gt;"",INT(M180)&lt;INT(C180)),"la fecha del estado es anterior a «Recibido el»",IF(AND(N180&lt;&gt;"",INT(N180)&lt;INT(C180)),"«Entregado el» es anterior a «Recibido el»",""))))))))))))))</f>
        <v/>
      </c>
      <c r="T180">
        <f>IF(COUNTA(B180:P180)&gt;0,1,0)</f>
        <v>0</v>
      </c>
      <c r="U180" t="str">
        <f>IF(T180=0,"",IF(AND(L180="Recibido",M180=""),IF(C180="","",C180),IF(M180="","",M180)))</f>
        <v/>
      </c>
      <c r="V180" t="str">
        <f>IF(OR(T180=0,NOT(ISNUMBER(MATCH(L180,Ajustes!$B$9:$B$17,0)))),"",IF(INDEX(Ajustes!$C$9:$C$17,MATCH(L180,Ajustes!$B$9:$B$17,0))="","",INDEX(Ajustes!$C$9:$C$17,MATCH(L180,Ajustes!$B$9:$B$17,0))))</f>
        <v/>
      </c>
      <c r="W180">
        <f>IF(AND(T180=1,N180="",OR(L180="Recibido",L180="Confirmado",L180="Preparado",L180="En reparto",L180="Incidencia")),1,0)</f>
        <v>0</v>
      </c>
      <c r="X180">
        <f>IF(S180&lt;&gt;"",1,0)</f>
        <v>0</v>
      </c>
      <c r="Y180">
        <f>IF(A180&lt;&gt;"",1,0)</f>
        <v>0</v>
      </c>
      <c r="Z180">
        <f>IF(T180=1,ROW()-5,0)</f>
        <v>0</v>
      </c>
    </row>
    <row r="181">
      <c r="A181" s="21" t="str">
        <f>IF(T181=0,"",IF(S181&lt;&gt;"","Revisa: "&amp;S181,IF(OR(L181="Cobrado",L181="Anulado"),"",IF(AND(N181="",OR(L181="Recibido",L181="Confirmado",L181="Preparado",L181="En reparto",L181="Incidencia"),ISNUMBER(I181),INT(Ajustes!$C$5)&gt;INT(I181)),"Retrasado",IF(OR(L181="Entregado",L181="Facturado"),IF(AND(ISNUMBER(V181),ISNUMBER(N181),INT(Ajustes!$C$5)-INT(N181)&gt;V181),IF(L181="Entregado","Sin facturar","Cobro vencido"),""),IF(AND(ISNUMBER(V181),ISNUMBER(Q181),Q181&gt;V181),INDEX(Ajustes!$E$9:$E$17,MATCH(L181,Ajustes!$B$9:$B$17,0)),""))))))</f>
        <v/>
      </c>
      <c r="B181" s="22" t="n"/>
      <c r="C181" s="23" t="n"/>
      <c r="D181" s="24" t="n"/>
      <c r="E181" s="25" t="n"/>
      <c r="F181" s="25" t="n"/>
      <c r="G181" s="25" t="n"/>
      <c r="H181" s="26" t="n"/>
      <c r="I181" s="23" t="n"/>
      <c r="J181" s="25" t="n"/>
      <c r="K181" s="25" t="n"/>
      <c r="L181" s="25" t="n"/>
      <c r="M181" s="23" t="n"/>
      <c r="N181" s="23" t="n"/>
      <c r="O181" s="27" t="n"/>
      <c r="P181" s="25" t="n"/>
      <c r="Q181" s="28" t="str">
        <f>IF(OR(T181=0,L181="Cobrado",L181="Anulado",NOT(ISNUMBER(U181))),"",MAX(0,INT(Ajustes!$C$5)-INT(U181)))</f>
        <v/>
      </c>
      <c r="R181" s="28" t="str">
        <f>IF(OR(T181=0,L181="Anulado",NOT(ISNUMBER(N181)),NOT(ISNUMBER(I181))),"",IF(INT(N181)=INT(I181),"Sí",IF(INT(N181)&gt;INT(I181),"Tarde","Antes")))</f>
        <v/>
      </c>
      <c r="S181" t="str">
        <f>IF(T181=0,"",IF(L181="","falta el estado",IF(NOT(ISNUMBER(MATCH(L181,Ajustes!$B$9:$B$17,0))),"el estado no es de la lista",IF(E181="","falta el cliente",IF(OR(AND(C181&lt;&gt;"",NOT(ISNUMBER(C181))),AND(I181&lt;&gt;"",NOT(ISNUMBER(I181))),AND(M181&lt;&gt;"",NOT(ISNUMBER(M181))),AND(N181&lt;&gt;"",NOT(ISNUMBER(N181)))),"hay una fecha mal escrita",IF(AND(H181&lt;&gt;"",NOT(ISNUMBER(H181))),"el importe no es un número",IF(C181="","falta «Recibido el»",IF(AND(L181&lt;&gt;"Recibido",L181&lt;&gt;"Anulado",I181=""),"falta la entrega acordada",IF(AND(L181&lt;&gt;"Recibido",L181&lt;&gt;"Anulado",M181=""),"falta la fecha del estado",IF(AND(OR(L181="Entregado",L181="Facturado",L181="Cobrado"),N181=""),"falta «Entregado el»",IF(AND(N181&lt;&gt;"",OR(L181="Recibido",L181="Confirmado",L181="Preparado",L181="En reparto")),"tiene «Entregado el»: cambia el estado",IF(OR(INT(C181)&gt;INT(Ajustes!$C$5),AND(M181&lt;&gt;"",INT(M181)&gt;INT(Ajustes!$C$5)),AND(N181&lt;&gt;"",INT(N181)&gt;INT(Ajustes!$C$5))),"hay una fecha posterior a hoy",IF(AND(M181&lt;&gt;"",INT(M181)&lt;INT(C181)),"la fecha del estado es anterior a «Recibido el»",IF(AND(N181&lt;&gt;"",INT(N181)&lt;INT(C181)),"«Entregado el» es anterior a «Recibido el»",""))))))))))))))</f>
        <v/>
      </c>
      <c r="T181">
        <f>IF(COUNTA(B181:P181)&gt;0,1,0)</f>
        <v>0</v>
      </c>
      <c r="U181" t="str">
        <f>IF(T181=0,"",IF(AND(L181="Recibido",M181=""),IF(C181="","",C181),IF(M181="","",M181)))</f>
        <v/>
      </c>
      <c r="V181" t="str">
        <f>IF(OR(T181=0,NOT(ISNUMBER(MATCH(L181,Ajustes!$B$9:$B$17,0)))),"",IF(INDEX(Ajustes!$C$9:$C$17,MATCH(L181,Ajustes!$B$9:$B$17,0))="","",INDEX(Ajustes!$C$9:$C$17,MATCH(L181,Ajustes!$B$9:$B$17,0))))</f>
        <v/>
      </c>
      <c r="W181">
        <f>IF(AND(T181=1,N181="",OR(L181="Recibido",L181="Confirmado",L181="Preparado",L181="En reparto",L181="Incidencia")),1,0)</f>
        <v>0</v>
      </c>
      <c r="X181">
        <f>IF(S181&lt;&gt;"",1,0)</f>
        <v>0</v>
      </c>
      <c r="Y181">
        <f>IF(A181&lt;&gt;"",1,0)</f>
        <v>0</v>
      </c>
      <c r="Z181">
        <f>IF(T181=1,ROW()-5,0)</f>
        <v>0</v>
      </c>
    </row>
    <row r="182">
      <c r="A182" s="21" t="str">
        <f>IF(T182=0,"",IF(S182&lt;&gt;"","Revisa: "&amp;S182,IF(OR(L182="Cobrado",L182="Anulado"),"",IF(AND(N182="",OR(L182="Recibido",L182="Confirmado",L182="Preparado",L182="En reparto",L182="Incidencia"),ISNUMBER(I182),INT(Ajustes!$C$5)&gt;INT(I182)),"Retrasado",IF(OR(L182="Entregado",L182="Facturado"),IF(AND(ISNUMBER(V182),ISNUMBER(N182),INT(Ajustes!$C$5)-INT(N182)&gt;V182),IF(L182="Entregado","Sin facturar","Cobro vencido"),""),IF(AND(ISNUMBER(V182),ISNUMBER(Q182),Q182&gt;V182),INDEX(Ajustes!$E$9:$E$17,MATCH(L182,Ajustes!$B$9:$B$17,0)),""))))))</f>
        <v/>
      </c>
      <c r="B182" s="22" t="n"/>
      <c r="C182" s="23" t="n"/>
      <c r="D182" s="24" t="n"/>
      <c r="E182" s="25" t="n"/>
      <c r="F182" s="25" t="n"/>
      <c r="G182" s="25" t="n"/>
      <c r="H182" s="26" t="n"/>
      <c r="I182" s="23" t="n"/>
      <c r="J182" s="25" t="n"/>
      <c r="K182" s="25" t="n"/>
      <c r="L182" s="25" t="n"/>
      <c r="M182" s="23" t="n"/>
      <c r="N182" s="23" t="n"/>
      <c r="O182" s="27" t="n"/>
      <c r="P182" s="25" t="n"/>
      <c r="Q182" s="28" t="str">
        <f>IF(OR(T182=0,L182="Cobrado",L182="Anulado",NOT(ISNUMBER(U182))),"",MAX(0,INT(Ajustes!$C$5)-INT(U182)))</f>
        <v/>
      </c>
      <c r="R182" s="28" t="str">
        <f>IF(OR(T182=0,L182="Anulado",NOT(ISNUMBER(N182)),NOT(ISNUMBER(I182))),"",IF(INT(N182)=INT(I182),"Sí",IF(INT(N182)&gt;INT(I182),"Tarde","Antes")))</f>
        <v/>
      </c>
      <c r="S182" t="str">
        <f>IF(T182=0,"",IF(L182="","falta el estado",IF(NOT(ISNUMBER(MATCH(L182,Ajustes!$B$9:$B$17,0))),"el estado no es de la lista",IF(E182="","falta el cliente",IF(OR(AND(C182&lt;&gt;"",NOT(ISNUMBER(C182))),AND(I182&lt;&gt;"",NOT(ISNUMBER(I182))),AND(M182&lt;&gt;"",NOT(ISNUMBER(M182))),AND(N182&lt;&gt;"",NOT(ISNUMBER(N182)))),"hay una fecha mal escrita",IF(AND(H182&lt;&gt;"",NOT(ISNUMBER(H182))),"el importe no es un número",IF(C182="","falta «Recibido el»",IF(AND(L182&lt;&gt;"Recibido",L182&lt;&gt;"Anulado",I182=""),"falta la entrega acordada",IF(AND(L182&lt;&gt;"Recibido",L182&lt;&gt;"Anulado",M182=""),"falta la fecha del estado",IF(AND(OR(L182="Entregado",L182="Facturado",L182="Cobrado"),N182=""),"falta «Entregado el»",IF(AND(N182&lt;&gt;"",OR(L182="Recibido",L182="Confirmado",L182="Preparado",L182="En reparto")),"tiene «Entregado el»: cambia el estado",IF(OR(INT(C182)&gt;INT(Ajustes!$C$5),AND(M182&lt;&gt;"",INT(M182)&gt;INT(Ajustes!$C$5)),AND(N182&lt;&gt;"",INT(N182)&gt;INT(Ajustes!$C$5))),"hay una fecha posterior a hoy",IF(AND(M182&lt;&gt;"",INT(M182)&lt;INT(C182)),"la fecha del estado es anterior a «Recibido el»",IF(AND(N182&lt;&gt;"",INT(N182)&lt;INT(C182)),"«Entregado el» es anterior a «Recibido el»",""))))))))))))))</f>
        <v/>
      </c>
      <c r="T182">
        <f>IF(COUNTA(B182:P182)&gt;0,1,0)</f>
        <v>0</v>
      </c>
      <c r="U182" t="str">
        <f>IF(T182=0,"",IF(AND(L182="Recibido",M182=""),IF(C182="","",C182),IF(M182="","",M182)))</f>
        <v/>
      </c>
      <c r="V182" t="str">
        <f>IF(OR(T182=0,NOT(ISNUMBER(MATCH(L182,Ajustes!$B$9:$B$17,0)))),"",IF(INDEX(Ajustes!$C$9:$C$17,MATCH(L182,Ajustes!$B$9:$B$17,0))="","",INDEX(Ajustes!$C$9:$C$17,MATCH(L182,Ajustes!$B$9:$B$17,0))))</f>
        <v/>
      </c>
      <c r="W182">
        <f>IF(AND(T182=1,N182="",OR(L182="Recibido",L182="Confirmado",L182="Preparado",L182="En reparto",L182="Incidencia")),1,0)</f>
        <v>0</v>
      </c>
      <c r="X182">
        <f>IF(S182&lt;&gt;"",1,0)</f>
        <v>0</v>
      </c>
      <c r="Y182">
        <f>IF(A182&lt;&gt;"",1,0)</f>
        <v>0</v>
      </c>
      <c r="Z182">
        <f>IF(T182=1,ROW()-5,0)</f>
        <v>0</v>
      </c>
    </row>
    <row r="183">
      <c r="A183" s="21" t="str">
        <f>IF(T183=0,"",IF(S183&lt;&gt;"","Revisa: "&amp;S183,IF(OR(L183="Cobrado",L183="Anulado"),"",IF(AND(N183="",OR(L183="Recibido",L183="Confirmado",L183="Preparado",L183="En reparto",L183="Incidencia"),ISNUMBER(I183),INT(Ajustes!$C$5)&gt;INT(I183)),"Retrasado",IF(OR(L183="Entregado",L183="Facturado"),IF(AND(ISNUMBER(V183),ISNUMBER(N183),INT(Ajustes!$C$5)-INT(N183)&gt;V183),IF(L183="Entregado","Sin facturar","Cobro vencido"),""),IF(AND(ISNUMBER(V183),ISNUMBER(Q183),Q183&gt;V183),INDEX(Ajustes!$E$9:$E$17,MATCH(L183,Ajustes!$B$9:$B$17,0)),""))))))</f>
        <v/>
      </c>
      <c r="B183" s="22" t="n"/>
      <c r="C183" s="23" t="n"/>
      <c r="D183" s="24" t="n"/>
      <c r="E183" s="25" t="n"/>
      <c r="F183" s="25" t="n"/>
      <c r="G183" s="25" t="n"/>
      <c r="H183" s="26" t="n"/>
      <c r="I183" s="23" t="n"/>
      <c r="J183" s="25" t="n"/>
      <c r="K183" s="25" t="n"/>
      <c r="L183" s="25" t="n"/>
      <c r="M183" s="23" t="n"/>
      <c r="N183" s="23" t="n"/>
      <c r="O183" s="27" t="n"/>
      <c r="P183" s="25" t="n"/>
      <c r="Q183" s="28" t="str">
        <f>IF(OR(T183=0,L183="Cobrado",L183="Anulado",NOT(ISNUMBER(U183))),"",MAX(0,INT(Ajustes!$C$5)-INT(U183)))</f>
        <v/>
      </c>
      <c r="R183" s="28" t="str">
        <f>IF(OR(T183=0,L183="Anulado",NOT(ISNUMBER(N183)),NOT(ISNUMBER(I183))),"",IF(INT(N183)=INT(I183),"Sí",IF(INT(N183)&gt;INT(I183),"Tarde","Antes")))</f>
        <v/>
      </c>
      <c r="S183" t="str">
        <f>IF(T183=0,"",IF(L183="","falta el estado",IF(NOT(ISNUMBER(MATCH(L183,Ajustes!$B$9:$B$17,0))),"el estado no es de la lista",IF(E183="","falta el cliente",IF(OR(AND(C183&lt;&gt;"",NOT(ISNUMBER(C183))),AND(I183&lt;&gt;"",NOT(ISNUMBER(I183))),AND(M183&lt;&gt;"",NOT(ISNUMBER(M183))),AND(N183&lt;&gt;"",NOT(ISNUMBER(N183)))),"hay una fecha mal escrita",IF(AND(H183&lt;&gt;"",NOT(ISNUMBER(H183))),"el importe no es un número",IF(C183="","falta «Recibido el»",IF(AND(L183&lt;&gt;"Recibido",L183&lt;&gt;"Anulado",I183=""),"falta la entrega acordada",IF(AND(L183&lt;&gt;"Recibido",L183&lt;&gt;"Anulado",M183=""),"falta la fecha del estado",IF(AND(OR(L183="Entregado",L183="Facturado",L183="Cobrado"),N183=""),"falta «Entregado el»",IF(AND(N183&lt;&gt;"",OR(L183="Recibido",L183="Confirmado",L183="Preparado",L183="En reparto")),"tiene «Entregado el»: cambia el estado",IF(OR(INT(C183)&gt;INT(Ajustes!$C$5),AND(M183&lt;&gt;"",INT(M183)&gt;INT(Ajustes!$C$5)),AND(N183&lt;&gt;"",INT(N183)&gt;INT(Ajustes!$C$5))),"hay una fecha posterior a hoy",IF(AND(M183&lt;&gt;"",INT(M183)&lt;INT(C183)),"la fecha del estado es anterior a «Recibido el»",IF(AND(N183&lt;&gt;"",INT(N183)&lt;INT(C183)),"«Entregado el» es anterior a «Recibido el»",""))))))))))))))</f>
        <v/>
      </c>
      <c r="T183">
        <f>IF(COUNTA(B183:P183)&gt;0,1,0)</f>
        <v>0</v>
      </c>
      <c r="U183" t="str">
        <f>IF(T183=0,"",IF(AND(L183="Recibido",M183=""),IF(C183="","",C183),IF(M183="","",M183)))</f>
        <v/>
      </c>
      <c r="V183" t="str">
        <f>IF(OR(T183=0,NOT(ISNUMBER(MATCH(L183,Ajustes!$B$9:$B$17,0)))),"",IF(INDEX(Ajustes!$C$9:$C$17,MATCH(L183,Ajustes!$B$9:$B$17,0))="","",INDEX(Ajustes!$C$9:$C$17,MATCH(L183,Ajustes!$B$9:$B$17,0))))</f>
        <v/>
      </c>
      <c r="W183">
        <f>IF(AND(T183=1,N183="",OR(L183="Recibido",L183="Confirmado",L183="Preparado",L183="En reparto",L183="Incidencia")),1,0)</f>
        <v>0</v>
      </c>
      <c r="X183">
        <f>IF(S183&lt;&gt;"",1,0)</f>
        <v>0</v>
      </c>
      <c r="Y183">
        <f>IF(A183&lt;&gt;"",1,0)</f>
        <v>0</v>
      </c>
      <c r="Z183">
        <f>IF(T183=1,ROW()-5,0)</f>
        <v>0</v>
      </c>
    </row>
    <row r="184">
      <c r="A184" s="21" t="str">
        <f>IF(T184=0,"",IF(S184&lt;&gt;"","Revisa: "&amp;S184,IF(OR(L184="Cobrado",L184="Anulado"),"",IF(AND(N184="",OR(L184="Recibido",L184="Confirmado",L184="Preparado",L184="En reparto",L184="Incidencia"),ISNUMBER(I184),INT(Ajustes!$C$5)&gt;INT(I184)),"Retrasado",IF(OR(L184="Entregado",L184="Facturado"),IF(AND(ISNUMBER(V184),ISNUMBER(N184),INT(Ajustes!$C$5)-INT(N184)&gt;V184),IF(L184="Entregado","Sin facturar","Cobro vencido"),""),IF(AND(ISNUMBER(V184),ISNUMBER(Q184),Q184&gt;V184),INDEX(Ajustes!$E$9:$E$17,MATCH(L184,Ajustes!$B$9:$B$17,0)),""))))))</f>
        <v/>
      </c>
      <c r="B184" s="22" t="n"/>
      <c r="C184" s="23" t="n"/>
      <c r="D184" s="24" t="n"/>
      <c r="E184" s="25" t="n"/>
      <c r="F184" s="25" t="n"/>
      <c r="G184" s="25" t="n"/>
      <c r="H184" s="26" t="n"/>
      <c r="I184" s="23" t="n"/>
      <c r="J184" s="25" t="n"/>
      <c r="K184" s="25" t="n"/>
      <c r="L184" s="25" t="n"/>
      <c r="M184" s="23" t="n"/>
      <c r="N184" s="23" t="n"/>
      <c r="O184" s="27" t="n"/>
      <c r="P184" s="25" t="n"/>
      <c r="Q184" s="28" t="str">
        <f>IF(OR(T184=0,L184="Cobrado",L184="Anulado",NOT(ISNUMBER(U184))),"",MAX(0,INT(Ajustes!$C$5)-INT(U184)))</f>
        <v/>
      </c>
      <c r="R184" s="28" t="str">
        <f>IF(OR(T184=0,L184="Anulado",NOT(ISNUMBER(N184)),NOT(ISNUMBER(I184))),"",IF(INT(N184)=INT(I184),"Sí",IF(INT(N184)&gt;INT(I184),"Tarde","Antes")))</f>
        <v/>
      </c>
      <c r="S184" t="str">
        <f>IF(T184=0,"",IF(L184="","falta el estado",IF(NOT(ISNUMBER(MATCH(L184,Ajustes!$B$9:$B$17,0))),"el estado no es de la lista",IF(E184="","falta el cliente",IF(OR(AND(C184&lt;&gt;"",NOT(ISNUMBER(C184))),AND(I184&lt;&gt;"",NOT(ISNUMBER(I184))),AND(M184&lt;&gt;"",NOT(ISNUMBER(M184))),AND(N184&lt;&gt;"",NOT(ISNUMBER(N184)))),"hay una fecha mal escrita",IF(AND(H184&lt;&gt;"",NOT(ISNUMBER(H184))),"el importe no es un número",IF(C184="","falta «Recibido el»",IF(AND(L184&lt;&gt;"Recibido",L184&lt;&gt;"Anulado",I184=""),"falta la entrega acordada",IF(AND(L184&lt;&gt;"Recibido",L184&lt;&gt;"Anulado",M184=""),"falta la fecha del estado",IF(AND(OR(L184="Entregado",L184="Facturado",L184="Cobrado"),N184=""),"falta «Entregado el»",IF(AND(N184&lt;&gt;"",OR(L184="Recibido",L184="Confirmado",L184="Preparado",L184="En reparto")),"tiene «Entregado el»: cambia el estado",IF(OR(INT(C184)&gt;INT(Ajustes!$C$5),AND(M184&lt;&gt;"",INT(M184)&gt;INT(Ajustes!$C$5)),AND(N184&lt;&gt;"",INT(N184)&gt;INT(Ajustes!$C$5))),"hay una fecha posterior a hoy",IF(AND(M184&lt;&gt;"",INT(M184)&lt;INT(C184)),"la fecha del estado es anterior a «Recibido el»",IF(AND(N184&lt;&gt;"",INT(N184)&lt;INT(C184)),"«Entregado el» es anterior a «Recibido el»",""))))))))))))))</f>
        <v/>
      </c>
      <c r="T184">
        <f>IF(COUNTA(B184:P184)&gt;0,1,0)</f>
        <v>0</v>
      </c>
      <c r="U184" t="str">
        <f>IF(T184=0,"",IF(AND(L184="Recibido",M184=""),IF(C184="","",C184),IF(M184="","",M184)))</f>
        <v/>
      </c>
      <c r="V184" t="str">
        <f>IF(OR(T184=0,NOT(ISNUMBER(MATCH(L184,Ajustes!$B$9:$B$17,0)))),"",IF(INDEX(Ajustes!$C$9:$C$17,MATCH(L184,Ajustes!$B$9:$B$17,0))="","",INDEX(Ajustes!$C$9:$C$17,MATCH(L184,Ajustes!$B$9:$B$17,0))))</f>
        <v/>
      </c>
      <c r="W184">
        <f>IF(AND(T184=1,N184="",OR(L184="Recibido",L184="Confirmado",L184="Preparado",L184="En reparto",L184="Incidencia")),1,0)</f>
        <v>0</v>
      </c>
      <c r="X184">
        <f>IF(S184&lt;&gt;"",1,0)</f>
        <v>0</v>
      </c>
      <c r="Y184">
        <f>IF(A184&lt;&gt;"",1,0)</f>
        <v>0</v>
      </c>
      <c r="Z184">
        <f>IF(T184=1,ROW()-5,0)</f>
        <v>0</v>
      </c>
    </row>
    <row r="185">
      <c r="A185" s="21" t="str">
        <f>IF(T185=0,"",IF(S185&lt;&gt;"","Revisa: "&amp;S185,IF(OR(L185="Cobrado",L185="Anulado"),"",IF(AND(N185="",OR(L185="Recibido",L185="Confirmado",L185="Preparado",L185="En reparto",L185="Incidencia"),ISNUMBER(I185),INT(Ajustes!$C$5)&gt;INT(I185)),"Retrasado",IF(OR(L185="Entregado",L185="Facturado"),IF(AND(ISNUMBER(V185),ISNUMBER(N185),INT(Ajustes!$C$5)-INT(N185)&gt;V185),IF(L185="Entregado","Sin facturar","Cobro vencido"),""),IF(AND(ISNUMBER(V185),ISNUMBER(Q185),Q185&gt;V185),INDEX(Ajustes!$E$9:$E$17,MATCH(L185,Ajustes!$B$9:$B$17,0)),""))))))</f>
        <v/>
      </c>
      <c r="B185" s="22" t="n"/>
      <c r="C185" s="23" t="n"/>
      <c r="D185" s="24" t="n"/>
      <c r="E185" s="25" t="n"/>
      <c r="F185" s="25" t="n"/>
      <c r="G185" s="25" t="n"/>
      <c r="H185" s="26" t="n"/>
      <c r="I185" s="23" t="n"/>
      <c r="J185" s="25" t="n"/>
      <c r="K185" s="25" t="n"/>
      <c r="L185" s="25" t="n"/>
      <c r="M185" s="23" t="n"/>
      <c r="N185" s="23" t="n"/>
      <c r="O185" s="27" t="n"/>
      <c r="P185" s="25" t="n"/>
      <c r="Q185" s="28" t="str">
        <f>IF(OR(T185=0,L185="Cobrado",L185="Anulado",NOT(ISNUMBER(U185))),"",MAX(0,INT(Ajustes!$C$5)-INT(U185)))</f>
        <v/>
      </c>
      <c r="R185" s="28" t="str">
        <f>IF(OR(T185=0,L185="Anulado",NOT(ISNUMBER(N185)),NOT(ISNUMBER(I185))),"",IF(INT(N185)=INT(I185),"Sí",IF(INT(N185)&gt;INT(I185),"Tarde","Antes")))</f>
        <v/>
      </c>
      <c r="S185" t="str">
        <f>IF(T185=0,"",IF(L185="","falta el estado",IF(NOT(ISNUMBER(MATCH(L185,Ajustes!$B$9:$B$17,0))),"el estado no es de la lista",IF(E185="","falta el cliente",IF(OR(AND(C185&lt;&gt;"",NOT(ISNUMBER(C185))),AND(I185&lt;&gt;"",NOT(ISNUMBER(I185))),AND(M185&lt;&gt;"",NOT(ISNUMBER(M185))),AND(N185&lt;&gt;"",NOT(ISNUMBER(N185)))),"hay una fecha mal escrita",IF(AND(H185&lt;&gt;"",NOT(ISNUMBER(H185))),"el importe no es un número",IF(C185="","falta «Recibido el»",IF(AND(L185&lt;&gt;"Recibido",L185&lt;&gt;"Anulado",I185=""),"falta la entrega acordada",IF(AND(L185&lt;&gt;"Recibido",L185&lt;&gt;"Anulado",M185=""),"falta la fecha del estado",IF(AND(OR(L185="Entregado",L185="Facturado",L185="Cobrado"),N185=""),"falta «Entregado el»",IF(AND(N185&lt;&gt;"",OR(L185="Recibido",L185="Confirmado",L185="Preparado",L185="En reparto")),"tiene «Entregado el»: cambia el estado",IF(OR(INT(C185)&gt;INT(Ajustes!$C$5),AND(M185&lt;&gt;"",INT(M185)&gt;INT(Ajustes!$C$5)),AND(N185&lt;&gt;"",INT(N185)&gt;INT(Ajustes!$C$5))),"hay una fecha posterior a hoy",IF(AND(M185&lt;&gt;"",INT(M185)&lt;INT(C185)),"la fecha del estado es anterior a «Recibido el»",IF(AND(N185&lt;&gt;"",INT(N185)&lt;INT(C185)),"«Entregado el» es anterior a «Recibido el»",""))))))))))))))</f>
        <v/>
      </c>
      <c r="T185">
        <f>IF(COUNTA(B185:P185)&gt;0,1,0)</f>
        <v>0</v>
      </c>
      <c r="U185" t="str">
        <f>IF(T185=0,"",IF(AND(L185="Recibido",M185=""),IF(C185="","",C185),IF(M185="","",M185)))</f>
        <v/>
      </c>
      <c r="V185" t="str">
        <f>IF(OR(T185=0,NOT(ISNUMBER(MATCH(L185,Ajustes!$B$9:$B$17,0)))),"",IF(INDEX(Ajustes!$C$9:$C$17,MATCH(L185,Ajustes!$B$9:$B$17,0))="","",INDEX(Ajustes!$C$9:$C$17,MATCH(L185,Ajustes!$B$9:$B$17,0))))</f>
        <v/>
      </c>
      <c r="W185">
        <f>IF(AND(T185=1,N185="",OR(L185="Recibido",L185="Confirmado",L185="Preparado",L185="En reparto",L185="Incidencia")),1,0)</f>
        <v>0</v>
      </c>
      <c r="X185">
        <f>IF(S185&lt;&gt;"",1,0)</f>
        <v>0</v>
      </c>
      <c r="Y185">
        <f>IF(A185&lt;&gt;"",1,0)</f>
        <v>0</v>
      </c>
      <c r="Z185">
        <f>IF(T185=1,ROW()-5,0)</f>
        <v>0</v>
      </c>
    </row>
    <row r="186">
      <c r="A186" s="21" t="str">
        <f>IF(T186=0,"",IF(S186&lt;&gt;"","Revisa: "&amp;S186,IF(OR(L186="Cobrado",L186="Anulado"),"",IF(AND(N186="",OR(L186="Recibido",L186="Confirmado",L186="Preparado",L186="En reparto",L186="Incidencia"),ISNUMBER(I186),INT(Ajustes!$C$5)&gt;INT(I186)),"Retrasado",IF(OR(L186="Entregado",L186="Facturado"),IF(AND(ISNUMBER(V186),ISNUMBER(N186),INT(Ajustes!$C$5)-INT(N186)&gt;V186),IF(L186="Entregado","Sin facturar","Cobro vencido"),""),IF(AND(ISNUMBER(V186),ISNUMBER(Q186),Q186&gt;V186),INDEX(Ajustes!$E$9:$E$17,MATCH(L186,Ajustes!$B$9:$B$17,0)),""))))))</f>
        <v/>
      </c>
      <c r="B186" s="22" t="n"/>
      <c r="C186" s="23" t="n"/>
      <c r="D186" s="24" t="n"/>
      <c r="E186" s="25" t="n"/>
      <c r="F186" s="25" t="n"/>
      <c r="G186" s="25" t="n"/>
      <c r="H186" s="26" t="n"/>
      <c r="I186" s="23" t="n"/>
      <c r="J186" s="25" t="n"/>
      <c r="K186" s="25" t="n"/>
      <c r="L186" s="25" t="n"/>
      <c r="M186" s="23" t="n"/>
      <c r="N186" s="23" t="n"/>
      <c r="O186" s="27" t="n"/>
      <c r="P186" s="25" t="n"/>
      <c r="Q186" s="28" t="str">
        <f>IF(OR(T186=0,L186="Cobrado",L186="Anulado",NOT(ISNUMBER(U186))),"",MAX(0,INT(Ajustes!$C$5)-INT(U186)))</f>
        <v/>
      </c>
      <c r="R186" s="28" t="str">
        <f>IF(OR(T186=0,L186="Anulado",NOT(ISNUMBER(N186)),NOT(ISNUMBER(I186))),"",IF(INT(N186)=INT(I186),"Sí",IF(INT(N186)&gt;INT(I186),"Tarde","Antes")))</f>
        <v/>
      </c>
      <c r="S186" t="str">
        <f>IF(T186=0,"",IF(L186="","falta el estado",IF(NOT(ISNUMBER(MATCH(L186,Ajustes!$B$9:$B$17,0))),"el estado no es de la lista",IF(E186="","falta el cliente",IF(OR(AND(C186&lt;&gt;"",NOT(ISNUMBER(C186))),AND(I186&lt;&gt;"",NOT(ISNUMBER(I186))),AND(M186&lt;&gt;"",NOT(ISNUMBER(M186))),AND(N186&lt;&gt;"",NOT(ISNUMBER(N186)))),"hay una fecha mal escrita",IF(AND(H186&lt;&gt;"",NOT(ISNUMBER(H186))),"el importe no es un número",IF(C186="","falta «Recibido el»",IF(AND(L186&lt;&gt;"Recibido",L186&lt;&gt;"Anulado",I186=""),"falta la entrega acordada",IF(AND(L186&lt;&gt;"Recibido",L186&lt;&gt;"Anulado",M186=""),"falta la fecha del estado",IF(AND(OR(L186="Entregado",L186="Facturado",L186="Cobrado"),N186=""),"falta «Entregado el»",IF(AND(N186&lt;&gt;"",OR(L186="Recibido",L186="Confirmado",L186="Preparado",L186="En reparto")),"tiene «Entregado el»: cambia el estado",IF(OR(INT(C186)&gt;INT(Ajustes!$C$5),AND(M186&lt;&gt;"",INT(M186)&gt;INT(Ajustes!$C$5)),AND(N186&lt;&gt;"",INT(N186)&gt;INT(Ajustes!$C$5))),"hay una fecha posterior a hoy",IF(AND(M186&lt;&gt;"",INT(M186)&lt;INT(C186)),"la fecha del estado es anterior a «Recibido el»",IF(AND(N186&lt;&gt;"",INT(N186)&lt;INT(C186)),"«Entregado el» es anterior a «Recibido el»",""))))))))))))))</f>
        <v/>
      </c>
      <c r="T186">
        <f>IF(COUNTA(B186:P186)&gt;0,1,0)</f>
        <v>0</v>
      </c>
      <c r="U186" t="str">
        <f>IF(T186=0,"",IF(AND(L186="Recibido",M186=""),IF(C186="","",C186),IF(M186="","",M186)))</f>
        <v/>
      </c>
      <c r="V186" t="str">
        <f>IF(OR(T186=0,NOT(ISNUMBER(MATCH(L186,Ajustes!$B$9:$B$17,0)))),"",IF(INDEX(Ajustes!$C$9:$C$17,MATCH(L186,Ajustes!$B$9:$B$17,0))="","",INDEX(Ajustes!$C$9:$C$17,MATCH(L186,Ajustes!$B$9:$B$17,0))))</f>
        <v/>
      </c>
      <c r="W186">
        <f>IF(AND(T186=1,N186="",OR(L186="Recibido",L186="Confirmado",L186="Preparado",L186="En reparto",L186="Incidencia")),1,0)</f>
        <v>0</v>
      </c>
      <c r="X186">
        <f>IF(S186&lt;&gt;"",1,0)</f>
        <v>0</v>
      </c>
      <c r="Y186">
        <f>IF(A186&lt;&gt;"",1,0)</f>
        <v>0</v>
      </c>
      <c r="Z186">
        <f>IF(T186=1,ROW()-5,0)</f>
        <v>0</v>
      </c>
    </row>
    <row r="187">
      <c r="A187" s="21" t="str">
        <f>IF(T187=0,"",IF(S187&lt;&gt;"","Revisa: "&amp;S187,IF(OR(L187="Cobrado",L187="Anulado"),"",IF(AND(N187="",OR(L187="Recibido",L187="Confirmado",L187="Preparado",L187="En reparto",L187="Incidencia"),ISNUMBER(I187),INT(Ajustes!$C$5)&gt;INT(I187)),"Retrasado",IF(OR(L187="Entregado",L187="Facturado"),IF(AND(ISNUMBER(V187),ISNUMBER(N187),INT(Ajustes!$C$5)-INT(N187)&gt;V187),IF(L187="Entregado","Sin facturar","Cobro vencido"),""),IF(AND(ISNUMBER(V187),ISNUMBER(Q187),Q187&gt;V187),INDEX(Ajustes!$E$9:$E$17,MATCH(L187,Ajustes!$B$9:$B$17,0)),""))))))</f>
        <v/>
      </c>
      <c r="B187" s="22" t="n"/>
      <c r="C187" s="23" t="n"/>
      <c r="D187" s="24" t="n"/>
      <c r="E187" s="25" t="n"/>
      <c r="F187" s="25" t="n"/>
      <c r="G187" s="25" t="n"/>
      <c r="H187" s="26" t="n"/>
      <c r="I187" s="23" t="n"/>
      <c r="J187" s="25" t="n"/>
      <c r="K187" s="25" t="n"/>
      <c r="L187" s="25" t="n"/>
      <c r="M187" s="23" t="n"/>
      <c r="N187" s="23" t="n"/>
      <c r="O187" s="27" t="n"/>
      <c r="P187" s="25" t="n"/>
      <c r="Q187" s="28" t="str">
        <f>IF(OR(T187=0,L187="Cobrado",L187="Anulado",NOT(ISNUMBER(U187))),"",MAX(0,INT(Ajustes!$C$5)-INT(U187)))</f>
        <v/>
      </c>
      <c r="R187" s="28" t="str">
        <f>IF(OR(T187=0,L187="Anulado",NOT(ISNUMBER(N187)),NOT(ISNUMBER(I187))),"",IF(INT(N187)=INT(I187),"Sí",IF(INT(N187)&gt;INT(I187),"Tarde","Antes")))</f>
        <v/>
      </c>
      <c r="S187" t="str">
        <f>IF(T187=0,"",IF(L187="","falta el estado",IF(NOT(ISNUMBER(MATCH(L187,Ajustes!$B$9:$B$17,0))),"el estado no es de la lista",IF(E187="","falta el cliente",IF(OR(AND(C187&lt;&gt;"",NOT(ISNUMBER(C187))),AND(I187&lt;&gt;"",NOT(ISNUMBER(I187))),AND(M187&lt;&gt;"",NOT(ISNUMBER(M187))),AND(N187&lt;&gt;"",NOT(ISNUMBER(N187)))),"hay una fecha mal escrita",IF(AND(H187&lt;&gt;"",NOT(ISNUMBER(H187))),"el importe no es un número",IF(C187="","falta «Recibido el»",IF(AND(L187&lt;&gt;"Recibido",L187&lt;&gt;"Anulado",I187=""),"falta la entrega acordada",IF(AND(L187&lt;&gt;"Recibido",L187&lt;&gt;"Anulado",M187=""),"falta la fecha del estado",IF(AND(OR(L187="Entregado",L187="Facturado",L187="Cobrado"),N187=""),"falta «Entregado el»",IF(AND(N187&lt;&gt;"",OR(L187="Recibido",L187="Confirmado",L187="Preparado",L187="En reparto")),"tiene «Entregado el»: cambia el estado",IF(OR(INT(C187)&gt;INT(Ajustes!$C$5),AND(M187&lt;&gt;"",INT(M187)&gt;INT(Ajustes!$C$5)),AND(N187&lt;&gt;"",INT(N187)&gt;INT(Ajustes!$C$5))),"hay una fecha posterior a hoy",IF(AND(M187&lt;&gt;"",INT(M187)&lt;INT(C187)),"la fecha del estado es anterior a «Recibido el»",IF(AND(N187&lt;&gt;"",INT(N187)&lt;INT(C187)),"«Entregado el» es anterior a «Recibido el»",""))))))))))))))</f>
        <v/>
      </c>
      <c r="T187">
        <f>IF(COUNTA(B187:P187)&gt;0,1,0)</f>
        <v>0</v>
      </c>
      <c r="U187" t="str">
        <f>IF(T187=0,"",IF(AND(L187="Recibido",M187=""),IF(C187="","",C187),IF(M187="","",M187)))</f>
        <v/>
      </c>
      <c r="V187" t="str">
        <f>IF(OR(T187=0,NOT(ISNUMBER(MATCH(L187,Ajustes!$B$9:$B$17,0)))),"",IF(INDEX(Ajustes!$C$9:$C$17,MATCH(L187,Ajustes!$B$9:$B$17,0))="","",INDEX(Ajustes!$C$9:$C$17,MATCH(L187,Ajustes!$B$9:$B$17,0))))</f>
        <v/>
      </c>
      <c r="W187">
        <f>IF(AND(T187=1,N187="",OR(L187="Recibido",L187="Confirmado",L187="Preparado",L187="En reparto",L187="Incidencia")),1,0)</f>
        <v>0</v>
      </c>
      <c r="X187">
        <f>IF(S187&lt;&gt;"",1,0)</f>
        <v>0</v>
      </c>
      <c r="Y187">
        <f>IF(A187&lt;&gt;"",1,0)</f>
        <v>0</v>
      </c>
      <c r="Z187">
        <f>IF(T187=1,ROW()-5,0)</f>
        <v>0</v>
      </c>
    </row>
    <row r="188">
      <c r="A188" s="21" t="str">
        <f>IF(T188=0,"",IF(S188&lt;&gt;"","Revisa: "&amp;S188,IF(OR(L188="Cobrado",L188="Anulado"),"",IF(AND(N188="",OR(L188="Recibido",L188="Confirmado",L188="Preparado",L188="En reparto",L188="Incidencia"),ISNUMBER(I188),INT(Ajustes!$C$5)&gt;INT(I188)),"Retrasado",IF(OR(L188="Entregado",L188="Facturado"),IF(AND(ISNUMBER(V188),ISNUMBER(N188),INT(Ajustes!$C$5)-INT(N188)&gt;V188),IF(L188="Entregado","Sin facturar","Cobro vencido"),""),IF(AND(ISNUMBER(V188),ISNUMBER(Q188),Q188&gt;V188),INDEX(Ajustes!$E$9:$E$17,MATCH(L188,Ajustes!$B$9:$B$17,0)),""))))))</f>
        <v/>
      </c>
      <c r="B188" s="22" t="n"/>
      <c r="C188" s="23" t="n"/>
      <c r="D188" s="24" t="n"/>
      <c r="E188" s="25" t="n"/>
      <c r="F188" s="25" t="n"/>
      <c r="G188" s="25" t="n"/>
      <c r="H188" s="26" t="n"/>
      <c r="I188" s="23" t="n"/>
      <c r="J188" s="25" t="n"/>
      <c r="K188" s="25" t="n"/>
      <c r="L188" s="25" t="n"/>
      <c r="M188" s="23" t="n"/>
      <c r="N188" s="23" t="n"/>
      <c r="O188" s="27" t="n"/>
      <c r="P188" s="25" t="n"/>
      <c r="Q188" s="28" t="str">
        <f>IF(OR(T188=0,L188="Cobrado",L188="Anulado",NOT(ISNUMBER(U188))),"",MAX(0,INT(Ajustes!$C$5)-INT(U188)))</f>
        <v/>
      </c>
      <c r="R188" s="28" t="str">
        <f>IF(OR(T188=0,L188="Anulado",NOT(ISNUMBER(N188)),NOT(ISNUMBER(I188))),"",IF(INT(N188)=INT(I188),"Sí",IF(INT(N188)&gt;INT(I188),"Tarde","Antes")))</f>
        <v/>
      </c>
      <c r="S188" t="str">
        <f>IF(T188=0,"",IF(L188="","falta el estado",IF(NOT(ISNUMBER(MATCH(L188,Ajustes!$B$9:$B$17,0))),"el estado no es de la lista",IF(E188="","falta el cliente",IF(OR(AND(C188&lt;&gt;"",NOT(ISNUMBER(C188))),AND(I188&lt;&gt;"",NOT(ISNUMBER(I188))),AND(M188&lt;&gt;"",NOT(ISNUMBER(M188))),AND(N188&lt;&gt;"",NOT(ISNUMBER(N188)))),"hay una fecha mal escrita",IF(AND(H188&lt;&gt;"",NOT(ISNUMBER(H188))),"el importe no es un número",IF(C188="","falta «Recibido el»",IF(AND(L188&lt;&gt;"Recibido",L188&lt;&gt;"Anulado",I188=""),"falta la entrega acordada",IF(AND(L188&lt;&gt;"Recibido",L188&lt;&gt;"Anulado",M188=""),"falta la fecha del estado",IF(AND(OR(L188="Entregado",L188="Facturado",L188="Cobrado"),N188=""),"falta «Entregado el»",IF(AND(N188&lt;&gt;"",OR(L188="Recibido",L188="Confirmado",L188="Preparado",L188="En reparto")),"tiene «Entregado el»: cambia el estado",IF(OR(INT(C188)&gt;INT(Ajustes!$C$5),AND(M188&lt;&gt;"",INT(M188)&gt;INT(Ajustes!$C$5)),AND(N188&lt;&gt;"",INT(N188)&gt;INT(Ajustes!$C$5))),"hay una fecha posterior a hoy",IF(AND(M188&lt;&gt;"",INT(M188)&lt;INT(C188)),"la fecha del estado es anterior a «Recibido el»",IF(AND(N188&lt;&gt;"",INT(N188)&lt;INT(C188)),"«Entregado el» es anterior a «Recibido el»",""))))))))))))))</f>
        <v/>
      </c>
      <c r="T188">
        <f>IF(COUNTA(B188:P188)&gt;0,1,0)</f>
        <v>0</v>
      </c>
      <c r="U188" t="str">
        <f>IF(T188=0,"",IF(AND(L188="Recibido",M188=""),IF(C188="","",C188),IF(M188="","",M188)))</f>
        <v/>
      </c>
      <c r="V188" t="str">
        <f>IF(OR(T188=0,NOT(ISNUMBER(MATCH(L188,Ajustes!$B$9:$B$17,0)))),"",IF(INDEX(Ajustes!$C$9:$C$17,MATCH(L188,Ajustes!$B$9:$B$17,0))="","",INDEX(Ajustes!$C$9:$C$17,MATCH(L188,Ajustes!$B$9:$B$17,0))))</f>
        <v/>
      </c>
      <c r="W188">
        <f>IF(AND(T188=1,N188="",OR(L188="Recibido",L188="Confirmado",L188="Preparado",L188="En reparto",L188="Incidencia")),1,0)</f>
        <v>0</v>
      </c>
      <c r="X188">
        <f>IF(S188&lt;&gt;"",1,0)</f>
        <v>0</v>
      </c>
      <c r="Y188">
        <f>IF(A188&lt;&gt;"",1,0)</f>
        <v>0</v>
      </c>
      <c r="Z188">
        <f>IF(T188=1,ROW()-5,0)</f>
        <v>0</v>
      </c>
    </row>
    <row r="189">
      <c r="A189" s="21" t="str">
        <f>IF(T189=0,"",IF(S189&lt;&gt;"","Revisa: "&amp;S189,IF(OR(L189="Cobrado",L189="Anulado"),"",IF(AND(N189="",OR(L189="Recibido",L189="Confirmado",L189="Preparado",L189="En reparto",L189="Incidencia"),ISNUMBER(I189),INT(Ajustes!$C$5)&gt;INT(I189)),"Retrasado",IF(OR(L189="Entregado",L189="Facturado"),IF(AND(ISNUMBER(V189),ISNUMBER(N189),INT(Ajustes!$C$5)-INT(N189)&gt;V189),IF(L189="Entregado","Sin facturar","Cobro vencido"),""),IF(AND(ISNUMBER(V189),ISNUMBER(Q189),Q189&gt;V189),INDEX(Ajustes!$E$9:$E$17,MATCH(L189,Ajustes!$B$9:$B$17,0)),""))))))</f>
        <v/>
      </c>
      <c r="B189" s="22" t="n"/>
      <c r="C189" s="23" t="n"/>
      <c r="D189" s="24" t="n"/>
      <c r="E189" s="25" t="n"/>
      <c r="F189" s="25" t="n"/>
      <c r="G189" s="25" t="n"/>
      <c r="H189" s="26" t="n"/>
      <c r="I189" s="23" t="n"/>
      <c r="J189" s="25" t="n"/>
      <c r="K189" s="25" t="n"/>
      <c r="L189" s="25" t="n"/>
      <c r="M189" s="23" t="n"/>
      <c r="N189" s="23" t="n"/>
      <c r="O189" s="27" t="n"/>
      <c r="P189" s="25" t="n"/>
      <c r="Q189" s="28" t="str">
        <f>IF(OR(T189=0,L189="Cobrado",L189="Anulado",NOT(ISNUMBER(U189))),"",MAX(0,INT(Ajustes!$C$5)-INT(U189)))</f>
        <v/>
      </c>
      <c r="R189" s="28" t="str">
        <f>IF(OR(T189=0,L189="Anulado",NOT(ISNUMBER(N189)),NOT(ISNUMBER(I189))),"",IF(INT(N189)=INT(I189),"Sí",IF(INT(N189)&gt;INT(I189),"Tarde","Antes")))</f>
        <v/>
      </c>
      <c r="S189" t="str">
        <f>IF(T189=0,"",IF(L189="","falta el estado",IF(NOT(ISNUMBER(MATCH(L189,Ajustes!$B$9:$B$17,0))),"el estado no es de la lista",IF(E189="","falta el cliente",IF(OR(AND(C189&lt;&gt;"",NOT(ISNUMBER(C189))),AND(I189&lt;&gt;"",NOT(ISNUMBER(I189))),AND(M189&lt;&gt;"",NOT(ISNUMBER(M189))),AND(N189&lt;&gt;"",NOT(ISNUMBER(N189)))),"hay una fecha mal escrita",IF(AND(H189&lt;&gt;"",NOT(ISNUMBER(H189))),"el importe no es un número",IF(C189="","falta «Recibido el»",IF(AND(L189&lt;&gt;"Recibido",L189&lt;&gt;"Anulado",I189=""),"falta la entrega acordada",IF(AND(L189&lt;&gt;"Recibido",L189&lt;&gt;"Anulado",M189=""),"falta la fecha del estado",IF(AND(OR(L189="Entregado",L189="Facturado",L189="Cobrado"),N189=""),"falta «Entregado el»",IF(AND(N189&lt;&gt;"",OR(L189="Recibido",L189="Confirmado",L189="Preparado",L189="En reparto")),"tiene «Entregado el»: cambia el estado",IF(OR(INT(C189)&gt;INT(Ajustes!$C$5),AND(M189&lt;&gt;"",INT(M189)&gt;INT(Ajustes!$C$5)),AND(N189&lt;&gt;"",INT(N189)&gt;INT(Ajustes!$C$5))),"hay una fecha posterior a hoy",IF(AND(M189&lt;&gt;"",INT(M189)&lt;INT(C189)),"la fecha del estado es anterior a «Recibido el»",IF(AND(N189&lt;&gt;"",INT(N189)&lt;INT(C189)),"«Entregado el» es anterior a «Recibido el»",""))))))))))))))</f>
        <v/>
      </c>
      <c r="T189">
        <f>IF(COUNTA(B189:P189)&gt;0,1,0)</f>
        <v>0</v>
      </c>
      <c r="U189" t="str">
        <f>IF(T189=0,"",IF(AND(L189="Recibido",M189=""),IF(C189="","",C189),IF(M189="","",M189)))</f>
        <v/>
      </c>
      <c r="V189" t="str">
        <f>IF(OR(T189=0,NOT(ISNUMBER(MATCH(L189,Ajustes!$B$9:$B$17,0)))),"",IF(INDEX(Ajustes!$C$9:$C$17,MATCH(L189,Ajustes!$B$9:$B$17,0))="","",INDEX(Ajustes!$C$9:$C$17,MATCH(L189,Ajustes!$B$9:$B$17,0))))</f>
        <v/>
      </c>
      <c r="W189">
        <f>IF(AND(T189=1,N189="",OR(L189="Recibido",L189="Confirmado",L189="Preparado",L189="En reparto",L189="Incidencia")),1,0)</f>
        <v>0</v>
      </c>
      <c r="X189">
        <f>IF(S189&lt;&gt;"",1,0)</f>
        <v>0</v>
      </c>
      <c r="Y189">
        <f>IF(A189&lt;&gt;"",1,0)</f>
        <v>0</v>
      </c>
      <c r="Z189">
        <f>IF(T189=1,ROW()-5,0)</f>
        <v>0</v>
      </c>
    </row>
    <row r="190">
      <c r="A190" s="21" t="str">
        <f>IF(T190=0,"",IF(S190&lt;&gt;"","Revisa: "&amp;S190,IF(OR(L190="Cobrado",L190="Anulado"),"",IF(AND(N190="",OR(L190="Recibido",L190="Confirmado",L190="Preparado",L190="En reparto",L190="Incidencia"),ISNUMBER(I190),INT(Ajustes!$C$5)&gt;INT(I190)),"Retrasado",IF(OR(L190="Entregado",L190="Facturado"),IF(AND(ISNUMBER(V190),ISNUMBER(N190),INT(Ajustes!$C$5)-INT(N190)&gt;V190),IF(L190="Entregado","Sin facturar","Cobro vencido"),""),IF(AND(ISNUMBER(V190),ISNUMBER(Q190),Q190&gt;V190),INDEX(Ajustes!$E$9:$E$17,MATCH(L190,Ajustes!$B$9:$B$17,0)),""))))))</f>
        <v/>
      </c>
      <c r="B190" s="22" t="n"/>
      <c r="C190" s="23" t="n"/>
      <c r="D190" s="24" t="n"/>
      <c r="E190" s="25" t="n"/>
      <c r="F190" s="25" t="n"/>
      <c r="G190" s="25" t="n"/>
      <c r="H190" s="26" t="n"/>
      <c r="I190" s="23" t="n"/>
      <c r="J190" s="25" t="n"/>
      <c r="K190" s="25" t="n"/>
      <c r="L190" s="25" t="n"/>
      <c r="M190" s="23" t="n"/>
      <c r="N190" s="23" t="n"/>
      <c r="O190" s="27" t="n"/>
      <c r="P190" s="25" t="n"/>
      <c r="Q190" s="28" t="str">
        <f>IF(OR(T190=0,L190="Cobrado",L190="Anulado",NOT(ISNUMBER(U190))),"",MAX(0,INT(Ajustes!$C$5)-INT(U190)))</f>
        <v/>
      </c>
      <c r="R190" s="28" t="str">
        <f>IF(OR(T190=0,L190="Anulado",NOT(ISNUMBER(N190)),NOT(ISNUMBER(I190))),"",IF(INT(N190)=INT(I190),"Sí",IF(INT(N190)&gt;INT(I190),"Tarde","Antes")))</f>
        <v/>
      </c>
      <c r="S190" t="str">
        <f>IF(T190=0,"",IF(L190="","falta el estado",IF(NOT(ISNUMBER(MATCH(L190,Ajustes!$B$9:$B$17,0))),"el estado no es de la lista",IF(E190="","falta el cliente",IF(OR(AND(C190&lt;&gt;"",NOT(ISNUMBER(C190))),AND(I190&lt;&gt;"",NOT(ISNUMBER(I190))),AND(M190&lt;&gt;"",NOT(ISNUMBER(M190))),AND(N190&lt;&gt;"",NOT(ISNUMBER(N190)))),"hay una fecha mal escrita",IF(AND(H190&lt;&gt;"",NOT(ISNUMBER(H190))),"el importe no es un número",IF(C190="","falta «Recibido el»",IF(AND(L190&lt;&gt;"Recibido",L190&lt;&gt;"Anulado",I190=""),"falta la entrega acordada",IF(AND(L190&lt;&gt;"Recibido",L190&lt;&gt;"Anulado",M190=""),"falta la fecha del estado",IF(AND(OR(L190="Entregado",L190="Facturado",L190="Cobrado"),N190=""),"falta «Entregado el»",IF(AND(N190&lt;&gt;"",OR(L190="Recibido",L190="Confirmado",L190="Preparado",L190="En reparto")),"tiene «Entregado el»: cambia el estado",IF(OR(INT(C190)&gt;INT(Ajustes!$C$5),AND(M190&lt;&gt;"",INT(M190)&gt;INT(Ajustes!$C$5)),AND(N190&lt;&gt;"",INT(N190)&gt;INT(Ajustes!$C$5))),"hay una fecha posterior a hoy",IF(AND(M190&lt;&gt;"",INT(M190)&lt;INT(C190)),"la fecha del estado es anterior a «Recibido el»",IF(AND(N190&lt;&gt;"",INT(N190)&lt;INT(C190)),"«Entregado el» es anterior a «Recibido el»",""))))))))))))))</f>
        <v/>
      </c>
      <c r="T190">
        <f>IF(COUNTA(B190:P190)&gt;0,1,0)</f>
        <v>0</v>
      </c>
      <c r="U190" t="str">
        <f>IF(T190=0,"",IF(AND(L190="Recibido",M190=""),IF(C190="","",C190),IF(M190="","",M190)))</f>
        <v/>
      </c>
      <c r="V190" t="str">
        <f>IF(OR(T190=0,NOT(ISNUMBER(MATCH(L190,Ajustes!$B$9:$B$17,0)))),"",IF(INDEX(Ajustes!$C$9:$C$17,MATCH(L190,Ajustes!$B$9:$B$17,0))="","",INDEX(Ajustes!$C$9:$C$17,MATCH(L190,Ajustes!$B$9:$B$17,0))))</f>
        <v/>
      </c>
      <c r="W190">
        <f>IF(AND(T190=1,N190="",OR(L190="Recibido",L190="Confirmado",L190="Preparado",L190="En reparto",L190="Incidencia")),1,0)</f>
        <v>0</v>
      </c>
      <c r="X190">
        <f>IF(S190&lt;&gt;"",1,0)</f>
        <v>0</v>
      </c>
      <c r="Y190">
        <f>IF(A190&lt;&gt;"",1,0)</f>
        <v>0</v>
      </c>
      <c r="Z190">
        <f>IF(T190=1,ROW()-5,0)</f>
        <v>0</v>
      </c>
    </row>
    <row r="191">
      <c r="A191" s="21" t="str">
        <f>IF(T191=0,"",IF(S191&lt;&gt;"","Revisa: "&amp;S191,IF(OR(L191="Cobrado",L191="Anulado"),"",IF(AND(N191="",OR(L191="Recibido",L191="Confirmado",L191="Preparado",L191="En reparto",L191="Incidencia"),ISNUMBER(I191),INT(Ajustes!$C$5)&gt;INT(I191)),"Retrasado",IF(OR(L191="Entregado",L191="Facturado"),IF(AND(ISNUMBER(V191),ISNUMBER(N191),INT(Ajustes!$C$5)-INT(N191)&gt;V191),IF(L191="Entregado","Sin facturar","Cobro vencido"),""),IF(AND(ISNUMBER(V191),ISNUMBER(Q191),Q191&gt;V191),INDEX(Ajustes!$E$9:$E$17,MATCH(L191,Ajustes!$B$9:$B$17,0)),""))))))</f>
        <v/>
      </c>
      <c r="B191" s="22" t="n"/>
      <c r="C191" s="23" t="n"/>
      <c r="D191" s="24" t="n"/>
      <c r="E191" s="25" t="n"/>
      <c r="F191" s="25" t="n"/>
      <c r="G191" s="25" t="n"/>
      <c r="H191" s="26" t="n"/>
      <c r="I191" s="23" t="n"/>
      <c r="J191" s="25" t="n"/>
      <c r="K191" s="25" t="n"/>
      <c r="L191" s="25" t="n"/>
      <c r="M191" s="23" t="n"/>
      <c r="N191" s="23" t="n"/>
      <c r="O191" s="27" t="n"/>
      <c r="P191" s="25" t="n"/>
      <c r="Q191" s="28" t="str">
        <f>IF(OR(T191=0,L191="Cobrado",L191="Anulado",NOT(ISNUMBER(U191))),"",MAX(0,INT(Ajustes!$C$5)-INT(U191)))</f>
        <v/>
      </c>
      <c r="R191" s="28" t="str">
        <f>IF(OR(T191=0,L191="Anulado",NOT(ISNUMBER(N191)),NOT(ISNUMBER(I191))),"",IF(INT(N191)=INT(I191),"Sí",IF(INT(N191)&gt;INT(I191),"Tarde","Antes")))</f>
        <v/>
      </c>
      <c r="S191" t="str">
        <f>IF(T191=0,"",IF(L191="","falta el estado",IF(NOT(ISNUMBER(MATCH(L191,Ajustes!$B$9:$B$17,0))),"el estado no es de la lista",IF(E191="","falta el cliente",IF(OR(AND(C191&lt;&gt;"",NOT(ISNUMBER(C191))),AND(I191&lt;&gt;"",NOT(ISNUMBER(I191))),AND(M191&lt;&gt;"",NOT(ISNUMBER(M191))),AND(N191&lt;&gt;"",NOT(ISNUMBER(N191)))),"hay una fecha mal escrita",IF(AND(H191&lt;&gt;"",NOT(ISNUMBER(H191))),"el importe no es un número",IF(C191="","falta «Recibido el»",IF(AND(L191&lt;&gt;"Recibido",L191&lt;&gt;"Anulado",I191=""),"falta la entrega acordada",IF(AND(L191&lt;&gt;"Recibido",L191&lt;&gt;"Anulado",M191=""),"falta la fecha del estado",IF(AND(OR(L191="Entregado",L191="Facturado",L191="Cobrado"),N191=""),"falta «Entregado el»",IF(AND(N191&lt;&gt;"",OR(L191="Recibido",L191="Confirmado",L191="Preparado",L191="En reparto")),"tiene «Entregado el»: cambia el estado",IF(OR(INT(C191)&gt;INT(Ajustes!$C$5),AND(M191&lt;&gt;"",INT(M191)&gt;INT(Ajustes!$C$5)),AND(N191&lt;&gt;"",INT(N191)&gt;INT(Ajustes!$C$5))),"hay una fecha posterior a hoy",IF(AND(M191&lt;&gt;"",INT(M191)&lt;INT(C191)),"la fecha del estado es anterior a «Recibido el»",IF(AND(N191&lt;&gt;"",INT(N191)&lt;INT(C191)),"«Entregado el» es anterior a «Recibido el»",""))))))))))))))</f>
        <v/>
      </c>
      <c r="T191">
        <f>IF(COUNTA(B191:P191)&gt;0,1,0)</f>
        <v>0</v>
      </c>
      <c r="U191" t="str">
        <f>IF(T191=0,"",IF(AND(L191="Recibido",M191=""),IF(C191="","",C191),IF(M191="","",M191)))</f>
        <v/>
      </c>
      <c r="V191" t="str">
        <f>IF(OR(T191=0,NOT(ISNUMBER(MATCH(L191,Ajustes!$B$9:$B$17,0)))),"",IF(INDEX(Ajustes!$C$9:$C$17,MATCH(L191,Ajustes!$B$9:$B$17,0))="","",INDEX(Ajustes!$C$9:$C$17,MATCH(L191,Ajustes!$B$9:$B$17,0))))</f>
        <v/>
      </c>
      <c r="W191">
        <f>IF(AND(T191=1,N191="",OR(L191="Recibido",L191="Confirmado",L191="Preparado",L191="En reparto",L191="Incidencia")),1,0)</f>
        <v>0</v>
      </c>
      <c r="X191">
        <f>IF(S191&lt;&gt;"",1,0)</f>
        <v>0</v>
      </c>
      <c r="Y191">
        <f>IF(A191&lt;&gt;"",1,0)</f>
        <v>0</v>
      </c>
      <c r="Z191">
        <f>IF(T191=1,ROW()-5,0)</f>
        <v>0</v>
      </c>
    </row>
    <row r="192">
      <c r="A192" s="21" t="str">
        <f>IF(T192=0,"",IF(S192&lt;&gt;"","Revisa: "&amp;S192,IF(OR(L192="Cobrado",L192="Anulado"),"",IF(AND(N192="",OR(L192="Recibido",L192="Confirmado",L192="Preparado",L192="En reparto",L192="Incidencia"),ISNUMBER(I192),INT(Ajustes!$C$5)&gt;INT(I192)),"Retrasado",IF(OR(L192="Entregado",L192="Facturado"),IF(AND(ISNUMBER(V192),ISNUMBER(N192),INT(Ajustes!$C$5)-INT(N192)&gt;V192),IF(L192="Entregado","Sin facturar","Cobro vencido"),""),IF(AND(ISNUMBER(V192),ISNUMBER(Q192),Q192&gt;V192),INDEX(Ajustes!$E$9:$E$17,MATCH(L192,Ajustes!$B$9:$B$17,0)),""))))))</f>
        <v/>
      </c>
      <c r="B192" s="22" t="n"/>
      <c r="C192" s="23" t="n"/>
      <c r="D192" s="24" t="n"/>
      <c r="E192" s="25" t="n"/>
      <c r="F192" s="25" t="n"/>
      <c r="G192" s="25" t="n"/>
      <c r="H192" s="26" t="n"/>
      <c r="I192" s="23" t="n"/>
      <c r="J192" s="25" t="n"/>
      <c r="K192" s="25" t="n"/>
      <c r="L192" s="25" t="n"/>
      <c r="M192" s="23" t="n"/>
      <c r="N192" s="23" t="n"/>
      <c r="O192" s="27" t="n"/>
      <c r="P192" s="25" t="n"/>
      <c r="Q192" s="28" t="str">
        <f>IF(OR(T192=0,L192="Cobrado",L192="Anulado",NOT(ISNUMBER(U192))),"",MAX(0,INT(Ajustes!$C$5)-INT(U192)))</f>
        <v/>
      </c>
      <c r="R192" s="28" t="str">
        <f>IF(OR(T192=0,L192="Anulado",NOT(ISNUMBER(N192)),NOT(ISNUMBER(I192))),"",IF(INT(N192)=INT(I192),"Sí",IF(INT(N192)&gt;INT(I192),"Tarde","Antes")))</f>
        <v/>
      </c>
      <c r="S192" t="str">
        <f>IF(T192=0,"",IF(L192="","falta el estado",IF(NOT(ISNUMBER(MATCH(L192,Ajustes!$B$9:$B$17,0))),"el estado no es de la lista",IF(E192="","falta el cliente",IF(OR(AND(C192&lt;&gt;"",NOT(ISNUMBER(C192))),AND(I192&lt;&gt;"",NOT(ISNUMBER(I192))),AND(M192&lt;&gt;"",NOT(ISNUMBER(M192))),AND(N192&lt;&gt;"",NOT(ISNUMBER(N192)))),"hay una fecha mal escrita",IF(AND(H192&lt;&gt;"",NOT(ISNUMBER(H192))),"el importe no es un número",IF(C192="","falta «Recibido el»",IF(AND(L192&lt;&gt;"Recibido",L192&lt;&gt;"Anulado",I192=""),"falta la entrega acordada",IF(AND(L192&lt;&gt;"Recibido",L192&lt;&gt;"Anulado",M192=""),"falta la fecha del estado",IF(AND(OR(L192="Entregado",L192="Facturado",L192="Cobrado"),N192=""),"falta «Entregado el»",IF(AND(N192&lt;&gt;"",OR(L192="Recibido",L192="Confirmado",L192="Preparado",L192="En reparto")),"tiene «Entregado el»: cambia el estado",IF(OR(INT(C192)&gt;INT(Ajustes!$C$5),AND(M192&lt;&gt;"",INT(M192)&gt;INT(Ajustes!$C$5)),AND(N192&lt;&gt;"",INT(N192)&gt;INT(Ajustes!$C$5))),"hay una fecha posterior a hoy",IF(AND(M192&lt;&gt;"",INT(M192)&lt;INT(C192)),"la fecha del estado es anterior a «Recibido el»",IF(AND(N192&lt;&gt;"",INT(N192)&lt;INT(C192)),"«Entregado el» es anterior a «Recibido el»",""))))))))))))))</f>
        <v/>
      </c>
      <c r="T192">
        <f>IF(COUNTA(B192:P192)&gt;0,1,0)</f>
        <v>0</v>
      </c>
      <c r="U192" t="str">
        <f>IF(T192=0,"",IF(AND(L192="Recibido",M192=""),IF(C192="","",C192),IF(M192="","",M192)))</f>
        <v/>
      </c>
      <c r="V192" t="str">
        <f>IF(OR(T192=0,NOT(ISNUMBER(MATCH(L192,Ajustes!$B$9:$B$17,0)))),"",IF(INDEX(Ajustes!$C$9:$C$17,MATCH(L192,Ajustes!$B$9:$B$17,0))="","",INDEX(Ajustes!$C$9:$C$17,MATCH(L192,Ajustes!$B$9:$B$17,0))))</f>
        <v/>
      </c>
      <c r="W192">
        <f>IF(AND(T192=1,N192="",OR(L192="Recibido",L192="Confirmado",L192="Preparado",L192="En reparto",L192="Incidencia")),1,0)</f>
        <v>0</v>
      </c>
      <c r="X192">
        <f>IF(S192&lt;&gt;"",1,0)</f>
        <v>0</v>
      </c>
      <c r="Y192">
        <f>IF(A192&lt;&gt;"",1,0)</f>
        <v>0</v>
      </c>
      <c r="Z192">
        <f>IF(T192=1,ROW()-5,0)</f>
        <v>0</v>
      </c>
    </row>
    <row r="193">
      <c r="A193" s="21" t="str">
        <f>IF(T193=0,"",IF(S193&lt;&gt;"","Revisa: "&amp;S193,IF(OR(L193="Cobrado",L193="Anulado"),"",IF(AND(N193="",OR(L193="Recibido",L193="Confirmado",L193="Preparado",L193="En reparto",L193="Incidencia"),ISNUMBER(I193),INT(Ajustes!$C$5)&gt;INT(I193)),"Retrasado",IF(OR(L193="Entregado",L193="Facturado"),IF(AND(ISNUMBER(V193),ISNUMBER(N193),INT(Ajustes!$C$5)-INT(N193)&gt;V193),IF(L193="Entregado","Sin facturar","Cobro vencido"),""),IF(AND(ISNUMBER(V193),ISNUMBER(Q193),Q193&gt;V193),INDEX(Ajustes!$E$9:$E$17,MATCH(L193,Ajustes!$B$9:$B$17,0)),""))))))</f>
        <v/>
      </c>
      <c r="B193" s="22" t="n"/>
      <c r="C193" s="23" t="n"/>
      <c r="D193" s="24" t="n"/>
      <c r="E193" s="25" t="n"/>
      <c r="F193" s="25" t="n"/>
      <c r="G193" s="25" t="n"/>
      <c r="H193" s="26" t="n"/>
      <c r="I193" s="23" t="n"/>
      <c r="J193" s="25" t="n"/>
      <c r="K193" s="25" t="n"/>
      <c r="L193" s="25" t="n"/>
      <c r="M193" s="23" t="n"/>
      <c r="N193" s="23" t="n"/>
      <c r="O193" s="27" t="n"/>
      <c r="P193" s="25" t="n"/>
      <c r="Q193" s="28" t="str">
        <f>IF(OR(T193=0,L193="Cobrado",L193="Anulado",NOT(ISNUMBER(U193))),"",MAX(0,INT(Ajustes!$C$5)-INT(U193)))</f>
        <v/>
      </c>
      <c r="R193" s="28" t="str">
        <f>IF(OR(T193=0,L193="Anulado",NOT(ISNUMBER(N193)),NOT(ISNUMBER(I193))),"",IF(INT(N193)=INT(I193),"Sí",IF(INT(N193)&gt;INT(I193),"Tarde","Antes")))</f>
        <v/>
      </c>
      <c r="S193" t="str">
        <f>IF(T193=0,"",IF(L193="","falta el estado",IF(NOT(ISNUMBER(MATCH(L193,Ajustes!$B$9:$B$17,0))),"el estado no es de la lista",IF(E193="","falta el cliente",IF(OR(AND(C193&lt;&gt;"",NOT(ISNUMBER(C193))),AND(I193&lt;&gt;"",NOT(ISNUMBER(I193))),AND(M193&lt;&gt;"",NOT(ISNUMBER(M193))),AND(N193&lt;&gt;"",NOT(ISNUMBER(N193)))),"hay una fecha mal escrita",IF(AND(H193&lt;&gt;"",NOT(ISNUMBER(H193))),"el importe no es un número",IF(C193="","falta «Recibido el»",IF(AND(L193&lt;&gt;"Recibido",L193&lt;&gt;"Anulado",I193=""),"falta la entrega acordada",IF(AND(L193&lt;&gt;"Recibido",L193&lt;&gt;"Anulado",M193=""),"falta la fecha del estado",IF(AND(OR(L193="Entregado",L193="Facturado",L193="Cobrado"),N193=""),"falta «Entregado el»",IF(AND(N193&lt;&gt;"",OR(L193="Recibido",L193="Confirmado",L193="Preparado",L193="En reparto")),"tiene «Entregado el»: cambia el estado",IF(OR(INT(C193)&gt;INT(Ajustes!$C$5),AND(M193&lt;&gt;"",INT(M193)&gt;INT(Ajustes!$C$5)),AND(N193&lt;&gt;"",INT(N193)&gt;INT(Ajustes!$C$5))),"hay una fecha posterior a hoy",IF(AND(M193&lt;&gt;"",INT(M193)&lt;INT(C193)),"la fecha del estado es anterior a «Recibido el»",IF(AND(N193&lt;&gt;"",INT(N193)&lt;INT(C193)),"«Entregado el» es anterior a «Recibido el»",""))))))))))))))</f>
        <v/>
      </c>
      <c r="T193">
        <f>IF(COUNTA(B193:P193)&gt;0,1,0)</f>
        <v>0</v>
      </c>
      <c r="U193" t="str">
        <f>IF(T193=0,"",IF(AND(L193="Recibido",M193=""),IF(C193="","",C193),IF(M193="","",M193)))</f>
        <v/>
      </c>
      <c r="V193" t="str">
        <f>IF(OR(T193=0,NOT(ISNUMBER(MATCH(L193,Ajustes!$B$9:$B$17,0)))),"",IF(INDEX(Ajustes!$C$9:$C$17,MATCH(L193,Ajustes!$B$9:$B$17,0))="","",INDEX(Ajustes!$C$9:$C$17,MATCH(L193,Ajustes!$B$9:$B$17,0))))</f>
        <v/>
      </c>
      <c r="W193">
        <f>IF(AND(T193=1,N193="",OR(L193="Recibido",L193="Confirmado",L193="Preparado",L193="En reparto",L193="Incidencia")),1,0)</f>
        <v>0</v>
      </c>
      <c r="X193">
        <f>IF(S193&lt;&gt;"",1,0)</f>
        <v>0</v>
      </c>
      <c r="Y193">
        <f>IF(A193&lt;&gt;"",1,0)</f>
        <v>0</v>
      </c>
      <c r="Z193">
        <f>IF(T193=1,ROW()-5,0)</f>
        <v>0</v>
      </c>
    </row>
    <row r="194">
      <c r="A194" s="21" t="str">
        <f>IF(T194=0,"",IF(S194&lt;&gt;"","Revisa: "&amp;S194,IF(OR(L194="Cobrado",L194="Anulado"),"",IF(AND(N194="",OR(L194="Recibido",L194="Confirmado",L194="Preparado",L194="En reparto",L194="Incidencia"),ISNUMBER(I194),INT(Ajustes!$C$5)&gt;INT(I194)),"Retrasado",IF(OR(L194="Entregado",L194="Facturado"),IF(AND(ISNUMBER(V194),ISNUMBER(N194),INT(Ajustes!$C$5)-INT(N194)&gt;V194),IF(L194="Entregado","Sin facturar","Cobro vencido"),""),IF(AND(ISNUMBER(V194),ISNUMBER(Q194),Q194&gt;V194),INDEX(Ajustes!$E$9:$E$17,MATCH(L194,Ajustes!$B$9:$B$17,0)),""))))))</f>
        <v/>
      </c>
      <c r="B194" s="22" t="n"/>
      <c r="C194" s="23" t="n"/>
      <c r="D194" s="24" t="n"/>
      <c r="E194" s="25" t="n"/>
      <c r="F194" s="25" t="n"/>
      <c r="G194" s="25" t="n"/>
      <c r="H194" s="26" t="n"/>
      <c r="I194" s="23" t="n"/>
      <c r="J194" s="25" t="n"/>
      <c r="K194" s="25" t="n"/>
      <c r="L194" s="25" t="n"/>
      <c r="M194" s="23" t="n"/>
      <c r="N194" s="23" t="n"/>
      <c r="O194" s="27" t="n"/>
      <c r="P194" s="25" t="n"/>
      <c r="Q194" s="28" t="str">
        <f>IF(OR(T194=0,L194="Cobrado",L194="Anulado",NOT(ISNUMBER(U194))),"",MAX(0,INT(Ajustes!$C$5)-INT(U194)))</f>
        <v/>
      </c>
      <c r="R194" s="28" t="str">
        <f>IF(OR(T194=0,L194="Anulado",NOT(ISNUMBER(N194)),NOT(ISNUMBER(I194))),"",IF(INT(N194)=INT(I194),"Sí",IF(INT(N194)&gt;INT(I194),"Tarde","Antes")))</f>
        <v/>
      </c>
      <c r="S194" t="str">
        <f>IF(T194=0,"",IF(L194="","falta el estado",IF(NOT(ISNUMBER(MATCH(L194,Ajustes!$B$9:$B$17,0))),"el estado no es de la lista",IF(E194="","falta el cliente",IF(OR(AND(C194&lt;&gt;"",NOT(ISNUMBER(C194))),AND(I194&lt;&gt;"",NOT(ISNUMBER(I194))),AND(M194&lt;&gt;"",NOT(ISNUMBER(M194))),AND(N194&lt;&gt;"",NOT(ISNUMBER(N194)))),"hay una fecha mal escrita",IF(AND(H194&lt;&gt;"",NOT(ISNUMBER(H194))),"el importe no es un número",IF(C194="","falta «Recibido el»",IF(AND(L194&lt;&gt;"Recibido",L194&lt;&gt;"Anulado",I194=""),"falta la entrega acordada",IF(AND(L194&lt;&gt;"Recibido",L194&lt;&gt;"Anulado",M194=""),"falta la fecha del estado",IF(AND(OR(L194="Entregado",L194="Facturado",L194="Cobrado"),N194=""),"falta «Entregado el»",IF(AND(N194&lt;&gt;"",OR(L194="Recibido",L194="Confirmado",L194="Preparado",L194="En reparto")),"tiene «Entregado el»: cambia el estado",IF(OR(INT(C194)&gt;INT(Ajustes!$C$5),AND(M194&lt;&gt;"",INT(M194)&gt;INT(Ajustes!$C$5)),AND(N194&lt;&gt;"",INT(N194)&gt;INT(Ajustes!$C$5))),"hay una fecha posterior a hoy",IF(AND(M194&lt;&gt;"",INT(M194)&lt;INT(C194)),"la fecha del estado es anterior a «Recibido el»",IF(AND(N194&lt;&gt;"",INT(N194)&lt;INT(C194)),"«Entregado el» es anterior a «Recibido el»",""))))))))))))))</f>
        <v/>
      </c>
      <c r="T194">
        <f>IF(COUNTA(B194:P194)&gt;0,1,0)</f>
        <v>0</v>
      </c>
      <c r="U194" t="str">
        <f>IF(T194=0,"",IF(AND(L194="Recibido",M194=""),IF(C194="","",C194),IF(M194="","",M194)))</f>
        <v/>
      </c>
      <c r="V194" t="str">
        <f>IF(OR(T194=0,NOT(ISNUMBER(MATCH(L194,Ajustes!$B$9:$B$17,0)))),"",IF(INDEX(Ajustes!$C$9:$C$17,MATCH(L194,Ajustes!$B$9:$B$17,0))="","",INDEX(Ajustes!$C$9:$C$17,MATCH(L194,Ajustes!$B$9:$B$17,0))))</f>
        <v/>
      </c>
      <c r="W194">
        <f>IF(AND(T194=1,N194="",OR(L194="Recibido",L194="Confirmado",L194="Preparado",L194="En reparto",L194="Incidencia")),1,0)</f>
        <v>0</v>
      </c>
      <c r="X194">
        <f>IF(S194&lt;&gt;"",1,0)</f>
        <v>0</v>
      </c>
      <c r="Y194">
        <f>IF(A194&lt;&gt;"",1,0)</f>
        <v>0</v>
      </c>
      <c r="Z194">
        <f>IF(T194=1,ROW()-5,0)</f>
        <v>0</v>
      </c>
    </row>
    <row r="195">
      <c r="A195" s="21" t="str">
        <f>IF(T195=0,"",IF(S195&lt;&gt;"","Revisa: "&amp;S195,IF(OR(L195="Cobrado",L195="Anulado"),"",IF(AND(N195="",OR(L195="Recibido",L195="Confirmado",L195="Preparado",L195="En reparto",L195="Incidencia"),ISNUMBER(I195),INT(Ajustes!$C$5)&gt;INT(I195)),"Retrasado",IF(OR(L195="Entregado",L195="Facturado"),IF(AND(ISNUMBER(V195),ISNUMBER(N195),INT(Ajustes!$C$5)-INT(N195)&gt;V195),IF(L195="Entregado","Sin facturar","Cobro vencido"),""),IF(AND(ISNUMBER(V195),ISNUMBER(Q195),Q195&gt;V195),INDEX(Ajustes!$E$9:$E$17,MATCH(L195,Ajustes!$B$9:$B$17,0)),""))))))</f>
        <v/>
      </c>
      <c r="B195" s="22" t="n"/>
      <c r="C195" s="23" t="n"/>
      <c r="D195" s="24" t="n"/>
      <c r="E195" s="25" t="n"/>
      <c r="F195" s="25" t="n"/>
      <c r="G195" s="25" t="n"/>
      <c r="H195" s="26" t="n"/>
      <c r="I195" s="23" t="n"/>
      <c r="J195" s="25" t="n"/>
      <c r="K195" s="25" t="n"/>
      <c r="L195" s="25" t="n"/>
      <c r="M195" s="23" t="n"/>
      <c r="N195" s="23" t="n"/>
      <c r="O195" s="27" t="n"/>
      <c r="P195" s="25" t="n"/>
      <c r="Q195" s="28" t="str">
        <f>IF(OR(T195=0,L195="Cobrado",L195="Anulado",NOT(ISNUMBER(U195))),"",MAX(0,INT(Ajustes!$C$5)-INT(U195)))</f>
        <v/>
      </c>
      <c r="R195" s="28" t="str">
        <f>IF(OR(T195=0,L195="Anulado",NOT(ISNUMBER(N195)),NOT(ISNUMBER(I195))),"",IF(INT(N195)=INT(I195),"Sí",IF(INT(N195)&gt;INT(I195),"Tarde","Antes")))</f>
        <v/>
      </c>
      <c r="S195" t="str">
        <f>IF(T195=0,"",IF(L195="","falta el estado",IF(NOT(ISNUMBER(MATCH(L195,Ajustes!$B$9:$B$17,0))),"el estado no es de la lista",IF(E195="","falta el cliente",IF(OR(AND(C195&lt;&gt;"",NOT(ISNUMBER(C195))),AND(I195&lt;&gt;"",NOT(ISNUMBER(I195))),AND(M195&lt;&gt;"",NOT(ISNUMBER(M195))),AND(N195&lt;&gt;"",NOT(ISNUMBER(N195)))),"hay una fecha mal escrita",IF(AND(H195&lt;&gt;"",NOT(ISNUMBER(H195))),"el importe no es un número",IF(C195="","falta «Recibido el»",IF(AND(L195&lt;&gt;"Recibido",L195&lt;&gt;"Anulado",I195=""),"falta la entrega acordada",IF(AND(L195&lt;&gt;"Recibido",L195&lt;&gt;"Anulado",M195=""),"falta la fecha del estado",IF(AND(OR(L195="Entregado",L195="Facturado",L195="Cobrado"),N195=""),"falta «Entregado el»",IF(AND(N195&lt;&gt;"",OR(L195="Recibido",L195="Confirmado",L195="Preparado",L195="En reparto")),"tiene «Entregado el»: cambia el estado",IF(OR(INT(C195)&gt;INT(Ajustes!$C$5),AND(M195&lt;&gt;"",INT(M195)&gt;INT(Ajustes!$C$5)),AND(N195&lt;&gt;"",INT(N195)&gt;INT(Ajustes!$C$5))),"hay una fecha posterior a hoy",IF(AND(M195&lt;&gt;"",INT(M195)&lt;INT(C195)),"la fecha del estado es anterior a «Recibido el»",IF(AND(N195&lt;&gt;"",INT(N195)&lt;INT(C195)),"«Entregado el» es anterior a «Recibido el»",""))))))))))))))</f>
        <v/>
      </c>
      <c r="T195">
        <f>IF(COUNTA(B195:P195)&gt;0,1,0)</f>
        <v>0</v>
      </c>
      <c r="U195" t="str">
        <f>IF(T195=0,"",IF(AND(L195="Recibido",M195=""),IF(C195="","",C195),IF(M195="","",M195)))</f>
        <v/>
      </c>
      <c r="V195" t="str">
        <f>IF(OR(T195=0,NOT(ISNUMBER(MATCH(L195,Ajustes!$B$9:$B$17,0)))),"",IF(INDEX(Ajustes!$C$9:$C$17,MATCH(L195,Ajustes!$B$9:$B$17,0))="","",INDEX(Ajustes!$C$9:$C$17,MATCH(L195,Ajustes!$B$9:$B$17,0))))</f>
        <v/>
      </c>
      <c r="W195">
        <f>IF(AND(T195=1,N195="",OR(L195="Recibido",L195="Confirmado",L195="Preparado",L195="En reparto",L195="Incidencia")),1,0)</f>
        <v>0</v>
      </c>
      <c r="X195">
        <f>IF(S195&lt;&gt;"",1,0)</f>
        <v>0</v>
      </c>
      <c r="Y195">
        <f>IF(A195&lt;&gt;"",1,0)</f>
        <v>0</v>
      </c>
      <c r="Z195">
        <f>IF(T195=1,ROW()-5,0)</f>
        <v>0</v>
      </c>
    </row>
    <row r="196">
      <c r="A196" s="21" t="str">
        <f>IF(T196=0,"",IF(S196&lt;&gt;"","Revisa: "&amp;S196,IF(OR(L196="Cobrado",L196="Anulado"),"",IF(AND(N196="",OR(L196="Recibido",L196="Confirmado",L196="Preparado",L196="En reparto",L196="Incidencia"),ISNUMBER(I196),INT(Ajustes!$C$5)&gt;INT(I196)),"Retrasado",IF(OR(L196="Entregado",L196="Facturado"),IF(AND(ISNUMBER(V196),ISNUMBER(N196),INT(Ajustes!$C$5)-INT(N196)&gt;V196),IF(L196="Entregado","Sin facturar","Cobro vencido"),""),IF(AND(ISNUMBER(V196),ISNUMBER(Q196),Q196&gt;V196),INDEX(Ajustes!$E$9:$E$17,MATCH(L196,Ajustes!$B$9:$B$17,0)),""))))))</f>
        <v/>
      </c>
      <c r="B196" s="22" t="n"/>
      <c r="C196" s="23" t="n"/>
      <c r="D196" s="24" t="n"/>
      <c r="E196" s="25" t="n"/>
      <c r="F196" s="25" t="n"/>
      <c r="G196" s="25" t="n"/>
      <c r="H196" s="26" t="n"/>
      <c r="I196" s="23" t="n"/>
      <c r="J196" s="25" t="n"/>
      <c r="K196" s="25" t="n"/>
      <c r="L196" s="25" t="n"/>
      <c r="M196" s="23" t="n"/>
      <c r="N196" s="23" t="n"/>
      <c r="O196" s="27" t="n"/>
      <c r="P196" s="25" t="n"/>
      <c r="Q196" s="28" t="str">
        <f>IF(OR(T196=0,L196="Cobrado",L196="Anulado",NOT(ISNUMBER(U196))),"",MAX(0,INT(Ajustes!$C$5)-INT(U196)))</f>
        <v/>
      </c>
      <c r="R196" s="28" t="str">
        <f>IF(OR(T196=0,L196="Anulado",NOT(ISNUMBER(N196)),NOT(ISNUMBER(I196))),"",IF(INT(N196)=INT(I196),"Sí",IF(INT(N196)&gt;INT(I196),"Tarde","Antes")))</f>
        <v/>
      </c>
      <c r="S196" t="str">
        <f>IF(T196=0,"",IF(L196="","falta el estado",IF(NOT(ISNUMBER(MATCH(L196,Ajustes!$B$9:$B$17,0))),"el estado no es de la lista",IF(E196="","falta el cliente",IF(OR(AND(C196&lt;&gt;"",NOT(ISNUMBER(C196))),AND(I196&lt;&gt;"",NOT(ISNUMBER(I196))),AND(M196&lt;&gt;"",NOT(ISNUMBER(M196))),AND(N196&lt;&gt;"",NOT(ISNUMBER(N196)))),"hay una fecha mal escrita",IF(AND(H196&lt;&gt;"",NOT(ISNUMBER(H196))),"el importe no es un número",IF(C196="","falta «Recibido el»",IF(AND(L196&lt;&gt;"Recibido",L196&lt;&gt;"Anulado",I196=""),"falta la entrega acordada",IF(AND(L196&lt;&gt;"Recibido",L196&lt;&gt;"Anulado",M196=""),"falta la fecha del estado",IF(AND(OR(L196="Entregado",L196="Facturado",L196="Cobrado"),N196=""),"falta «Entregado el»",IF(AND(N196&lt;&gt;"",OR(L196="Recibido",L196="Confirmado",L196="Preparado",L196="En reparto")),"tiene «Entregado el»: cambia el estado",IF(OR(INT(C196)&gt;INT(Ajustes!$C$5),AND(M196&lt;&gt;"",INT(M196)&gt;INT(Ajustes!$C$5)),AND(N196&lt;&gt;"",INT(N196)&gt;INT(Ajustes!$C$5))),"hay una fecha posterior a hoy",IF(AND(M196&lt;&gt;"",INT(M196)&lt;INT(C196)),"la fecha del estado es anterior a «Recibido el»",IF(AND(N196&lt;&gt;"",INT(N196)&lt;INT(C196)),"«Entregado el» es anterior a «Recibido el»",""))))))))))))))</f>
        <v/>
      </c>
      <c r="T196">
        <f>IF(COUNTA(B196:P196)&gt;0,1,0)</f>
        <v>0</v>
      </c>
      <c r="U196" t="str">
        <f>IF(T196=0,"",IF(AND(L196="Recibido",M196=""),IF(C196="","",C196),IF(M196="","",M196)))</f>
        <v/>
      </c>
      <c r="V196" t="str">
        <f>IF(OR(T196=0,NOT(ISNUMBER(MATCH(L196,Ajustes!$B$9:$B$17,0)))),"",IF(INDEX(Ajustes!$C$9:$C$17,MATCH(L196,Ajustes!$B$9:$B$17,0))="","",INDEX(Ajustes!$C$9:$C$17,MATCH(L196,Ajustes!$B$9:$B$17,0))))</f>
        <v/>
      </c>
      <c r="W196">
        <f>IF(AND(T196=1,N196="",OR(L196="Recibido",L196="Confirmado",L196="Preparado",L196="En reparto",L196="Incidencia")),1,0)</f>
        <v>0</v>
      </c>
      <c r="X196">
        <f>IF(S196&lt;&gt;"",1,0)</f>
        <v>0</v>
      </c>
      <c r="Y196">
        <f>IF(A196&lt;&gt;"",1,0)</f>
        <v>0</v>
      </c>
      <c r="Z196">
        <f>IF(T196=1,ROW()-5,0)</f>
        <v>0</v>
      </c>
    </row>
    <row r="197">
      <c r="A197" s="21" t="str">
        <f>IF(T197=0,"",IF(S197&lt;&gt;"","Revisa: "&amp;S197,IF(OR(L197="Cobrado",L197="Anulado"),"",IF(AND(N197="",OR(L197="Recibido",L197="Confirmado",L197="Preparado",L197="En reparto",L197="Incidencia"),ISNUMBER(I197),INT(Ajustes!$C$5)&gt;INT(I197)),"Retrasado",IF(OR(L197="Entregado",L197="Facturado"),IF(AND(ISNUMBER(V197),ISNUMBER(N197),INT(Ajustes!$C$5)-INT(N197)&gt;V197),IF(L197="Entregado","Sin facturar","Cobro vencido"),""),IF(AND(ISNUMBER(V197),ISNUMBER(Q197),Q197&gt;V197),INDEX(Ajustes!$E$9:$E$17,MATCH(L197,Ajustes!$B$9:$B$17,0)),""))))))</f>
        <v/>
      </c>
      <c r="B197" s="22" t="n"/>
      <c r="C197" s="23" t="n"/>
      <c r="D197" s="24" t="n"/>
      <c r="E197" s="25" t="n"/>
      <c r="F197" s="25" t="n"/>
      <c r="G197" s="25" t="n"/>
      <c r="H197" s="26" t="n"/>
      <c r="I197" s="23" t="n"/>
      <c r="J197" s="25" t="n"/>
      <c r="K197" s="25" t="n"/>
      <c r="L197" s="25" t="n"/>
      <c r="M197" s="23" t="n"/>
      <c r="N197" s="23" t="n"/>
      <c r="O197" s="27" t="n"/>
      <c r="P197" s="25" t="n"/>
      <c r="Q197" s="28" t="str">
        <f>IF(OR(T197=0,L197="Cobrado",L197="Anulado",NOT(ISNUMBER(U197))),"",MAX(0,INT(Ajustes!$C$5)-INT(U197)))</f>
        <v/>
      </c>
      <c r="R197" s="28" t="str">
        <f>IF(OR(T197=0,L197="Anulado",NOT(ISNUMBER(N197)),NOT(ISNUMBER(I197))),"",IF(INT(N197)=INT(I197),"Sí",IF(INT(N197)&gt;INT(I197),"Tarde","Antes")))</f>
        <v/>
      </c>
      <c r="S197" t="str">
        <f>IF(T197=0,"",IF(L197="","falta el estado",IF(NOT(ISNUMBER(MATCH(L197,Ajustes!$B$9:$B$17,0))),"el estado no es de la lista",IF(E197="","falta el cliente",IF(OR(AND(C197&lt;&gt;"",NOT(ISNUMBER(C197))),AND(I197&lt;&gt;"",NOT(ISNUMBER(I197))),AND(M197&lt;&gt;"",NOT(ISNUMBER(M197))),AND(N197&lt;&gt;"",NOT(ISNUMBER(N197)))),"hay una fecha mal escrita",IF(AND(H197&lt;&gt;"",NOT(ISNUMBER(H197))),"el importe no es un número",IF(C197="","falta «Recibido el»",IF(AND(L197&lt;&gt;"Recibido",L197&lt;&gt;"Anulado",I197=""),"falta la entrega acordada",IF(AND(L197&lt;&gt;"Recibido",L197&lt;&gt;"Anulado",M197=""),"falta la fecha del estado",IF(AND(OR(L197="Entregado",L197="Facturado",L197="Cobrado"),N197=""),"falta «Entregado el»",IF(AND(N197&lt;&gt;"",OR(L197="Recibido",L197="Confirmado",L197="Preparado",L197="En reparto")),"tiene «Entregado el»: cambia el estado",IF(OR(INT(C197)&gt;INT(Ajustes!$C$5),AND(M197&lt;&gt;"",INT(M197)&gt;INT(Ajustes!$C$5)),AND(N197&lt;&gt;"",INT(N197)&gt;INT(Ajustes!$C$5))),"hay una fecha posterior a hoy",IF(AND(M197&lt;&gt;"",INT(M197)&lt;INT(C197)),"la fecha del estado es anterior a «Recibido el»",IF(AND(N197&lt;&gt;"",INT(N197)&lt;INT(C197)),"«Entregado el» es anterior a «Recibido el»",""))))))))))))))</f>
        <v/>
      </c>
      <c r="T197">
        <f>IF(COUNTA(B197:P197)&gt;0,1,0)</f>
        <v>0</v>
      </c>
      <c r="U197" t="str">
        <f>IF(T197=0,"",IF(AND(L197="Recibido",M197=""),IF(C197="","",C197),IF(M197="","",M197)))</f>
        <v/>
      </c>
      <c r="V197" t="str">
        <f>IF(OR(T197=0,NOT(ISNUMBER(MATCH(L197,Ajustes!$B$9:$B$17,0)))),"",IF(INDEX(Ajustes!$C$9:$C$17,MATCH(L197,Ajustes!$B$9:$B$17,0))="","",INDEX(Ajustes!$C$9:$C$17,MATCH(L197,Ajustes!$B$9:$B$17,0))))</f>
        <v/>
      </c>
      <c r="W197">
        <f>IF(AND(T197=1,N197="",OR(L197="Recibido",L197="Confirmado",L197="Preparado",L197="En reparto",L197="Incidencia")),1,0)</f>
        <v>0</v>
      </c>
      <c r="X197">
        <f>IF(S197&lt;&gt;"",1,0)</f>
        <v>0</v>
      </c>
      <c r="Y197">
        <f>IF(A197&lt;&gt;"",1,0)</f>
        <v>0</v>
      </c>
      <c r="Z197">
        <f>IF(T197=1,ROW()-5,0)</f>
        <v>0</v>
      </c>
    </row>
    <row r="198">
      <c r="A198" s="21" t="str">
        <f>IF(T198=0,"",IF(S198&lt;&gt;"","Revisa: "&amp;S198,IF(OR(L198="Cobrado",L198="Anulado"),"",IF(AND(N198="",OR(L198="Recibido",L198="Confirmado",L198="Preparado",L198="En reparto",L198="Incidencia"),ISNUMBER(I198),INT(Ajustes!$C$5)&gt;INT(I198)),"Retrasado",IF(OR(L198="Entregado",L198="Facturado"),IF(AND(ISNUMBER(V198),ISNUMBER(N198),INT(Ajustes!$C$5)-INT(N198)&gt;V198),IF(L198="Entregado","Sin facturar","Cobro vencido"),""),IF(AND(ISNUMBER(V198),ISNUMBER(Q198),Q198&gt;V198),INDEX(Ajustes!$E$9:$E$17,MATCH(L198,Ajustes!$B$9:$B$17,0)),""))))))</f>
        <v/>
      </c>
      <c r="B198" s="22" t="n"/>
      <c r="C198" s="23" t="n"/>
      <c r="D198" s="24" t="n"/>
      <c r="E198" s="25" t="n"/>
      <c r="F198" s="25" t="n"/>
      <c r="G198" s="25" t="n"/>
      <c r="H198" s="26" t="n"/>
      <c r="I198" s="23" t="n"/>
      <c r="J198" s="25" t="n"/>
      <c r="K198" s="25" t="n"/>
      <c r="L198" s="25" t="n"/>
      <c r="M198" s="23" t="n"/>
      <c r="N198" s="23" t="n"/>
      <c r="O198" s="27" t="n"/>
      <c r="P198" s="25" t="n"/>
      <c r="Q198" s="28" t="str">
        <f>IF(OR(T198=0,L198="Cobrado",L198="Anulado",NOT(ISNUMBER(U198))),"",MAX(0,INT(Ajustes!$C$5)-INT(U198)))</f>
        <v/>
      </c>
      <c r="R198" s="28" t="str">
        <f>IF(OR(T198=0,L198="Anulado",NOT(ISNUMBER(N198)),NOT(ISNUMBER(I198))),"",IF(INT(N198)=INT(I198),"Sí",IF(INT(N198)&gt;INT(I198),"Tarde","Antes")))</f>
        <v/>
      </c>
      <c r="S198" t="str">
        <f>IF(T198=0,"",IF(L198="","falta el estado",IF(NOT(ISNUMBER(MATCH(L198,Ajustes!$B$9:$B$17,0))),"el estado no es de la lista",IF(E198="","falta el cliente",IF(OR(AND(C198&lt;&gt;"",NOT(ISNUMBER(C198))),AND(I198&lt;&gt;"",NOT(ISNUMBER(I198))),AND(M198&lt;&gt;"",NOT(ISNUMBER(M198))),AND(N198&lt;&gt;"",NOT(ISNUMBER(N198)))),"hay una fecha mal escrita",IF(AND(H198&lt;&gt;"",NOT(ISNUMBER(H198))),"el importe no es un número",IF(C198="","falta «Recibido el»",IF(AND(L198&lt;&gt;"Recibido",L198&lt;&gt;"Anulado",I198=""),"falta la entrega acordada",IF(AND(L198&lt;&gt;"Recibido",L198&lt;&gt;"Anulado",M198=""),"falta la fecha del estado",IF(AND(OR(L198="Entregado",L198="Facturado",L198="Cobrado"),N198=""),"falta «Entregado el»",IF(AND(N198&lt;&gt;"",OR(L198="Recibido",L198="Confirmado",L198="Preparado",L198="En reparto")),"tiene «Entregado el»: cambia el estado",IF(OR(INT(C198)&gt;INT(Ajustes!$C$5),AND(M198&lt;&gt;"",INT(M198)&gt;INT(Ajustes!$C$5)),AND(N198&lt;&gt;"",INT(N198)&gt;INT(Ajustes!$C$5))),"hay una fecha posterior a hoy",IF(AND(M198&lt;&gt;"",INT(M198)&lt;INT(C198)),"la fecha del estado es anterior a «Recibido el»",IF(AND(N198&lt;&gt;"",INT(N198)&lt;INT(C198)),"«Entregado el» es anterior a «Recibido el»",""))))))))))))))</f>
        <v/>
      </c>
      <c r="T198">
        <f>IF(COUNTA(B198:P198)&gt;0,1,0)</f>
        <v>0</v>
      </c>
      <c r="U198" t="str">
        <f>IF(T198=0,"",IF(AND(L198="Recibido",M198=""),IF(C198="","",C198),IF(M198="","",M198)))</f>
        <v/>
      </c>
      <c r="V198" t="str">
        <f>IF(OR(T198=0,NOT(ISNUMBER(MATCH(L198,Ajustes!$B$9:$B$17,0)))),"",IF(INDEX(Ajustes!$C$9:$C$17,MATCH(L198,Ajustes!$B$9:$B$17,0))="","",INDEX(Ajustes!$C$9:$C$17,MATCH(L198,Ajustes!$B$9:$B$17,0))))</f>
        <v/>
      </c>
      <c r="W198">
        <f>IF(AND(T198=1,N198="",OR(L198="Recibido",L198="Confirmado",L198="Preparado",L198="En reparto",L198="Incidencia")),1,0)</f>
        <v>0</v>
      </c>
      <c r="X198">
        <f>IF(S198&lt;&gt;"",1,0)</f>
        <v>0</v>
      </c>
      <c r="Y198">
        <f>IF(A198&lt;&gt;"",1,0)</f>
        <v>0</v>
      </c>
      <c r="Z198">
        <f>IF(T198=1,ROW()-5,0)</f>
        <v>0</v>
      </c>
    </row>
    <row r="199">
      <c r="A199" s="21" t="str">
        <f>IF(T199=0,"",IF(S199&lt;&gt;"","Revisa: "&amp;S199,IF(OR(L199="Cobrado",L199="Anulado"),"",IF(AND(N199="",OR(L199="Recibido",L199="Confirmado",L199="Preparado",L199="En reparto",L199="Incidencia"),ISNUMBER(I199),INT(Ajustes!$C$5)&gt;INT(I199)),"Retrasado",IF(OR(L199="Entregado",L199="Facturado"),IF(AND(ISNUMBER(V199),ISNUMBER(N199),INT(Ajustes!$C$5)-INT(N199)&gt;V199),IF(L199="Entregado","Sin facturar","Cobro vencido"),""),IF(AND(ISNUMBER(V199),ISNUMBER(Q199),Q199&gt;V199),INDEX(Ajustes!$E$9:$E$17,MATCH(L199,Ajustes!$B$9:$B$17,0)),""))))))</f>
        <v/>
      </c>
      <c r="B199" s="22" t="n"/>
      <c r="C199" s="23" t="n"/>
      <c r="D199" s="24" t="n"/>
      <c r="E199" s="25" t="n"/>
      <c r="F199" s="25" t="n"/>
      <c r="G199" s="25" t="n"/>
      <c r="H199" s="26" t="n"/>
      <c r="I199" s="23" t="n"/>
      <c r="J199" s="25" t="n"/>
      <c r="K199" s="25" t="n"/>
      <c r="L199" s="25" t="n"/>
      <c r="M199" s="23" t="n"/>
      <c r="N199" s="23" t="n"/>
      <c r="O199" s="27" t="n"/>
      <c r="P199" s="25" t="n"/>
      <c r="Q199" s="28" t="str">
        <f>IF(OR(T199=0,L199="Cobrado",L199="Anulado",NOT(ISNUMBER(U199))),"",MAX(0,INT(Ajustes!$C$5)-INT(U199)))</f>
        <v/>
      </c>
      <c r="R199" s="28" t="str">
        <f>IF(OR(T199=0,L199="Anulado",NOT(ISNUMBER(N199)),NOT(ISNUMBER(I199))),"",IF(INT(N199)=INT(I199),"Sí",IF(INT(N199)&gt;INT(I199),"Tarde","Antes")))</f>
        <v/>
      </c>
      <c r="S199" t="str">
        <f>IF(T199=0,"",IF(L199="","falta el estado",IF(NOT(ISNUMBER(MATCH(L199,Ajustes!$B$9:$B$17,0))),"el estado no es de la lista",IF(E199="","falta el cliente",IF(OR(AND(C199&lt;&gt;"",NOT(ISNUMBER(C199))),AND(I199&lt;&gt;"",NOT(ISNUMBER(I199))),AND(M199&lt;&gt;"",NOT(ISNUMBER(M199))),AND(N199&lt;&gt;"",NOT(ISNUMBER(N199)))),"hay una fecha mal escrita",IF(AND(H199&lt;&gt;"",NOT(ISNUMBER(H199))),"el importe no es un número",IF(C199="","falta «Recibido el»",IF(AND(L199&lt;&gt;"Recibido",L199&lt;&gt;"Anulado",I199=""),"falta la entrega acordada",IF(AND(L199&lt;&gt;"Recibido",L199&lt;&gt;"Anulado",M199=""),"falta la fecha del estado",IF(AND(OR(L199="Entregado",L199="Facturado",L199="Cobrado"),N199=""),"falta «Entregado el»",IF(AND(N199&lt;&gt;"",OR(L199="Recibido",L199="Confirmado",L199="Preparado",L199="En reparto")),"tiene «Entregado el»: cambia el estado",IF(OR(INT(C199)&gt;INT(Ajustes!$C$5),AND(M199&lt;&gt;"",INT(M199)&gt;INT(Ajustes!$C$5)),AND(N199&lt;&gt;"",INT(N199)&gt;INT(Ajustes!$C$5))),"hay una fecha posterior a hoy",IF(AND(M199&lt;&gt;"",INT(M199)&lt;INT(C199)),"la fecha del estado es anterior a «Recibido el»",IF(AND(N199&lt;&gt;"",INT(N199)&lt;INT(C199)),"«Entregado el» es anterior a «Recibido el»",""))))))))))))))</f>
        <v/>
      </c>
      <c r="T199">
        <f>IF(COUNTA(B199:P199)&gt;0,1,0)</f>
        <v>0</v>
      </c>
      <c r="U199" t="str">
        <f>IF(T199=0,"",IF(AND(L199="Recibido",M199=""),IF(C199="","",C199),IF(M199="","",M199)))</f>
        <v/>
      </c>
      <c r="V199" t="str">
        <f>IF(OR(T199=0,NOT(ISNUMBER(MATCH(L199,Ajustes!$B$9:$B$17,0)))),"",IF(INDEX(Ajustes!$C$9:$C$17,MATCH(L199,Ajustes!$B$9:$B$17,0))="","",INDEX(Ajustes!$C$9:$C$17,MATCH(L199,Ajustes!$B$9:$B$17,0))))</f>
        <v/>
      </c>
      <c r="W199">
        <f>IF(AND(T199=1,N199="",OR(L199="Recibido",L199="Confirmado",L199="Preparado",L199="En reparto",L199="Incidencia")),1,0)</f>
        <v>0</v>
      </c>
      <c r="X199">
        <f>IF(S199&lt;&gt;"",1,0)</f>
        <v>0</v>
      </c>
      <c r="Y199">
        <f>IF(A199&lt;&gt;"",1,0)</f>
        <v>0</v>
      </c>
      <c r="Z199">
        <f>IF(T199=1,ROW()-5,0)</f>
        <v>0</v>
      </c>
    </row>
    <row r="200">
      <c r="A200" s="21" t="str">
        <f>IF(T200=0,"",IF(S200&lt;&gt;"","Revisa: "&amp;S200,IF(OR(L200="Cobrado",L200="Anulado"),"",IF(AND(N200="",OR(L200="Recibido",L200="Confirmado",L200="Preparado",L200="En reparto",L200="Incidencia"),ISNUMBER(I200),INT(Ajustes!$C$5)&gt;INT(I200)),"Retrasado",IF(OR(L200="Entregado",L200="Facturado"),IF(AND(ISNUMBER(V200),ISNUMBER(N200),INT(Ajustes!$C$5)-INT(N200)&gt;V200),IF(L200="Entregado","Sin facturar","Cobro vencido"),""),IF(AND(ISNUMBER(V200),ISNUMBER(Q200),Q200&gt;V200),INDEX(Ajustes!$E$9:$E$17,MATCH(L200,Ajustes!$B$9:$B$17,0)),""))))))</f>
        <v/>
      </c>
      <c r="B200" s="22" t="n"/>
      <c r="C200" s="23" t="n"/>
      <c r="D200" s="24" t="n"/>
      <c r="E200" s="25" t="n"/>
      <c r="F200" s="25" t="n"/>
      <c r="G200" s="25" t="n"/>
      <c r="H200" s="26" t="n"/>
      <c r="I200" s="23" t="n"/>
      <c r="J200" s="25" t="n"/>
      <c r="K200" s="25" t="n"/>
      <c r="L200" s="25" t="n"/>
      <c r="M200" s="23" t="n"/>
      <c r="N200" s="23" t="n"/>
      <c r="O200" s="27" t="n"/>
      <c r="P200" s="25" t="n"/>
      <c r="Q200" s="28" t="str">
        <f>IF(OR(T200=0,L200="Cobrado",L200="Anulado",NOT(ISNUMBER(U200))),"",MAX(0,INT(Ajustes!$C$5)-INT(U200)))</f>
        <v/>
      </c>
      <c r="R200" s="28" t="str">
        <f>IF(OR(T200=0,L200="Anulado",NOT(ISNUMBER(N200)),NOT(ISNUMBER(I200))),"",IF(INT(N200)=INT(I200),"Sí",IF(INT(N200)&gt;INT(I200),"Tarde","Antes")))</f>
        <v/>
      </c>
      <c r="S200" t="str">
        <f>IF(T200=0,"",IF(L200="","falta el estado",IF(NOT(ISNUMBER(MATCH(L200,Ajustes!$B$9:$B$17,0))),"el estado no es de la lista",IF(E200="","falta el cliente",IF(OR(AND(C200&lt;&gt;"",NOT(ISNUMBER(C200))),AND(I200&lt;&gt;"",NOT(ISNUMBER(I200))),AND(M200&lt;&gt;"",NOT(ISNUMBER(M200))),AND(N200&lt;&gt;"",NOT(ISNUMBER(N200)))),"hay una fecha mal escrita",IF(AND(H200&lt;&gt;"",NOT(ISNUMBER(H200))),"el importe no es un número",IF(C200="","falta «Recibido el»",IF(AND(L200&lt;&gt;"Recibido",L200&lt;&gt;"Anulado",I200=""),"falta la entrega acordada",IF(AND(L200&lt;&gt;"Recibido",L200&lt;&gt;"Anulado",M200=""),"falta la fecha del estado",IF(AND(OR(L200="Entregado",L200="Facturado",L200="Cobrado"),N200=""),"falta «Entregado el»",IF(AND(N200&lt;&gt;"",OR(L200="Recibido",L200="Confirmado",L200="Preparado",L200="En reparto")),"tiene «Entregado el»: cambia el estado",IF(OR(INT(C200)&gt;INT(Ajustes!$C$5),AND(M200&lt;&gt;"",INT(M200)&gt;INT(Ajustes!$C$5)),AND(N200&lt;&gt;"",INT(N200)&gt;INT(Ajustes!$C$5))),"hay una fecha posterior a hoy",IF(AND(M200&lt;&gt;"",INT(M200)&lt;INT(C200)),"la fecha del estado es anterior a «Recibido el»",IF(AND(N200&lt;&gt;"",INT(N200)&lt;INT(C200)),"«Entregado el» es anterior a «Recibido el»",""))))))))))))))</f>
        <v/>
      </c>
      <c r="T200">
        <f>IF(COUNTA(B200:P200)&gt;0,1,0)</f>
        <v>0</v>
      </c>
      <c r="U200" t="str">
        <f>IF(T200=0,"",IF(AND(L200="Recibido",M200=""),IF(C200="","",C200),IF(M200="","",M200)))</f>
        <v/>
      </c>
      <c r="V200" t="str">
        <f>IF(OR(T200=0,NOT(ISNUMBER(MATCH(L200,Ajustes!$B$9:$B$17,0)))),"",IF(INDEX(Ajustes!$C$9:$C$17,MATCH(L200,Ajustes!$B$9:$B$17,0))="","",INDEX(Ajustes!$C$9:$C$17,MATCH(L200,Ajustes!$B$9:$B$17,0))))</f>
        <v/>
      </c>
      <c r="W200">
        <f>IF(AND(T200=1,N200="",OR(L200="Recibido",L200="Confirmado",L200="Preparado",L200="En reparto",L200="Incidencia")),1,0)</f>
        <v>0</v>
      </c>
      <c r="X200">
        <f>IF(S200&lt;&gt;"",1,0)</f>
        <v>0</v>
      </c>
      <c r="Y200">
        <f>IF(A200&lt;&gt;"",1,0)</f>
        <v>0</v>
      </c>
      <c r="Z200">
        <f>IF(T200=1,ROW()-5,0)</f>
        <v>0</v>
      </c>
    </row>
    <row r="201">
      <c r="A201" s="21" t="str">
        <f>IF(T201=0,"",IF(S201&lt;&gt;"","Revisa: "&amp;S201,IF(OR(L201="Cobrado",L201="Anulado"),"",IF(AND(N201="",OR(L201="Recibido",L201="Confirmado",L201="Preparado",L201="En reparto",L201="Incidencia"),ISNUMBER(I201),INT(Ajustes!$C$5)&gt;INT(I201)),"Retrasado",IF(OR(L201="Entregado",L201="Facturado"),IF(AND(ISNUMBER(V201),ISNUMBER(N201),INT(Ajustes!$C$5)-INT(N201)&gt;V201),IF(L201="Entregado","Sin facturar","Cobro vencido"),""),IF(AND(ISNUMBER(V201),ISNUMBER(Q201),Q201&gt;V201),INDEX(Ajustes!$E$9:$E$17,MATCH(L201,Ajustes!$B$9:$B$17,0)),""))))))</f>
        <v/>
      </c>
      <c r="B201" s="22" t="n"/>
      <c r="C201" s="23" t="n"/>
      <c r="D201" s="24" t="n"/>
      <c r="E201" s="25" t="n"/>
      <c r="F201" s="25" t="n"/>
      <c r="G201" s="25" t="n"/>
      <c r="H201" s="26" t="n"/>
      <c r="I201" s="23" t="n"/>
      <c r="J201" s="25" t="n"/>
      <c r="K201" s="25" t="n"/>
      <c r="L201" s="25" t="n"/>
      <c r="M201" s="23" t="n"/>
      <c r="N201" s="23" t="n"/>
      <c r="O201" s="27" t="n"/>
      <c r="P201" s="25" t="n"/>
      <c r="Q201" s="28" t="str">
        <f>IF(OR(T201=0,L201="Cobrado",L201="Anulado",NOT(ISNUMBER(U201))),"",MAX(0,INT(Ajustes!$C$5)-INT(U201)))</f>
        <v/>
      </c>
      <c r="R201" s="28" t="str">
        <f>IF(OR(T201=0,L201="Anulado",NOT(ISNUMBER(N201)),NOT(ISNUMBER(I201))),"",IF(INT(N201)=INT(I201),"Sí",IF(INT(N201)&gt;INT(I201),"Tarde","Antes")))</f>
        <v/>
      </c>
      <c r="S201" t="str">
        <f>IF(T201=0,"",IF(L201="","falta el estado",IF(NOT(ISNUMBER(MATCH(L201,Ajustes!$B$9:$B$17,0))),"el estado no es de la lista",IF(E201="","falta el cliente",IF(OR(AND(C201&lt;&gt;"",NOT(ISNUMBER(C201))),AND(I201&lt;&gt;"",NOT(ISNUMBER(I201))),AND(M201&lt;&gt;"",NOT(ISNUMBER(M201))),AND(N201&lt;&gt;"",NOT(ISNUMBER(N201)))),"hay una fecha mal escrita",IF(AND(H201&lt;&gt;"",NOT(ISNUMBER(H201))),"el importe no es un número",IF(C201="","falta «Recibido el»",IF(AND(L201&lt;&gt;"Recibido",L201&lt;&gt;"Anulado",I201=""),"falta la entrega acordada",IF(AND(L201&lt;&gt;"Recibido",L201&lt;&gt;"Anulado",M201=""),"falta la fecha del estado",IF(AND(OR(L201="Entregado",L201="Facturado",L201="Cobrado"),N201=""),"falta «Entregado el»",IF(AND(N201&lt;&gt;"",OR(L201="Recibido",L201="Confirmado",L201="Preparado",L201="En reparto")),"tiene «Entregado el»: cambia el estado",IF(OR(INT(C201)&gt;INT(Ajustes!$C$5),AND(M201&lt;&gt;"",INT(M201)&gt;INT(Ajustes!$C$5)),AND(N201&lt;&gt;"",INT(N201)&gt;INT(Ajustes!$C$5))),"hay una fecha posterior a hoy",IF(AND(M201&lt;&gt;"",INT(M201)&lt;INT(C201)),"la fecha del estado es anterior a «Recibido el»",IF(AND(N201&lt;&gt;"",INT(N201)&lt;INT(C201)),"«Entregado el» es anterior a «Recibido el»",""))))))))))))))</f>
        <v/>
      </c>
      <c r="T201">
        <f>IF(COUNTA(B201:P201)&gt;0,1,0)</f>
        <v>0</v>
      </c>
      <c r="U201" t="str">
        <f>IF(T201=0,"",IF(AND(L201="Recibido",M201=""),IF(C201="","",C201),IF(M201="","",M201)))</f>
        <v/>
      </c>
      <c r="V201" t="str">
        <f>IF(OR(T201=0,NOT(ISNUMBER(MATCH(L201,Ajustes!$B$9:$B$17,0)))),"",IF(INDEX(Ajustes!$C$9:$C$17,MATCH(L201,Ajustes!$B$9:$B$17,0))="","",INDEX(Ajustes!$C$9:$C$17,MATCH(L201,Ajustes!$B$9:$B$17,0))))</f>
        <v/>
      </c>
      <c r="W201">
        <f>IF(AND(T201=1,N201="",OR(L201="Recibido",L201="Confirmado",L201="Preparado",L201="En reparto",L201="Incidencia")),1,0)</f>
        <v>0</v>
      </c>
      <c r="X201">
        <f>IF(S201&lt;&gt;"",1,0)</f>
        <v>0</v>
      </c>
      <c r="Y201">
        <f>IF(A201&lt;&gt;"",1,0)</f>
        <v>0</v>
      </c>
      <c r="Z201">
        <f>IF(T201=1,ROW()-5,0)</f>
        <v>0</v>
      </c>
    </row>
    <row r="202">
      <c r="A202" s="21" t="str">
        <f>IF(T202=0,"",IF(S202&lt;&gt;"","Revisa: "&amp;S202,IF(OR(L202="Cobrado",L202="Anulado"),"",IF(AND(N202="",OR(L202="Recibido",L202="Confirmado",L202="Preparado",L202="En reparto",L202="Incidencia"),ISNUMBER(I202),INT(Ajustes!$C$5)&gt;INT(I202)),"Retrasado",IF(OR(L202="Entregado",L202="Facturado"),IF(AND(ISNUMBER(V202),ISNUMBER(N202),INT(Ajustes!$C$5)-INT(N202)&gt;V202),IF(L202="Entregado","Sin facturar","Cobro vencido"),""),IF(AND(ISNUMBER(V202),ISNUMBER(Q202),Q202&gt;V202),INDEX(Ajustes!$E$9:$E$17,MATCH(L202,Ajustes!$B$9:$B$17,0)),""))))))</f>
        <v/>
      </c>
      <c r="B202" s="22" t="n"/>
      <c r="C202" s="23" t="n"/>
      <c r="D202" s="24" t="n"/>
      <c r="E202" s="25" t="n"/>
      <c r="F202" s="25" t="n"/>
      <c r="G202" s="25" t="n"/>
      <c r="H202" s="26" t="n"/>
      <c r="I202" s="23" t="n"/>
      <c r="J202" s="25" t="n"/>
      <c r="K202" s="25" t="n"/>
      <c r="L202" s="25" t="n"/>
      <c r="M202" s="23" t="n"/>
      <c r="N202" s="23" t="n"/>
      <c r="O202" s="27" t="n"/>
      <c r="P202" s="25" t="n"/>
      <c r="Q202" s="28" t="str">
        <f>IF(OR(T202=0,L202="Cobrado",L202="Anulado",NOT(ISNUMBER(U202))),"",MAX(0,INT(Ajustes!$C$5)-INT(U202)))</f>
        <v/>
      </c>
      <c r="R202" s="28" t="str">
        <f>IF(OR(T202=0,L202="Anulado",NOT(ISNUMBER(N202)),NOT(ISNUMBER(I202))),"",IF(INT(N202)=INT(I202),"Sí",IF(INT(N202)&gt;INT(I202),"Tarde","Antes")))</f>
        <v/>
      </c>
      <c r="S202" t="str">
        <f>IF(T202=0,"",IF(L202="","falta el estado",IF(NOT(ISNUMBER(MATCH(L202,Ajustes!$B$9:$B$17,0))),"el estado no es de la lista",IF(E202="","falta el cliente",IF(OR(AND(C202&lt;&gt;"",NOT(ISNUMBER(C202))),AND(I202&lt;&gt;"",NOT(ISNUMBER(I202))),AND(M202&lt;&gt;"",NOT(ISNUMBER(M202))),AND(N202&lt;&gt;"",NOT(ISNUMBER(N202)))),"hay una fecha mal escrita",IF(AND(H202&lt;&gt;"",NOT(ISNUMBER(H202))),"el importe no es un número",IF(C202="","falta «Recibido el»",IF(AND(L202&lt;&gt;"Recibido",L202&lt;&gt;"Anulado",I202=""),"falta la entrega acordada",IF(AND(L202&lt;&gt;"Recibido",L202&lt;&gt;"Anulado",M202=""),"falta la fecha del estado",IF(AND(OR(L202="Entregado",L202="Facturado",L202="Cobrado"),N202=""),"falta «Entregado el»",IF(AND(N202&lt;&gt;"",OR(L202="Recibido",L202="Confirmado",L202="Preparado",L202="En reparto")),"tiene «Entregado el»: cambia el estado",IF(OR(INT(C202)&gt;INT(Ajustes!$C$5),AND(M202&lt;&gt;"",INT(M202)&gt;INT(Ajustes!$C$5)),AND(N202&lt;&gt;"",INT(N202)&gt;INT(Ajustes!$C$5))),"hay una fecha posterior a hoy",IF(AND(M202&lt;&gt;"",INT(M202)&lt;INT(C202)),"la fecha del estado es anterior a «Recibido el»",IF(AND(N202&lt;&gt;"",INT(N202)&lt;INT(C202)),"«Entregado el» es anterior a «Recibido el»",""))))))))))))))</f>
        <v/>
      </c>
      <c r="T202">
        <f>IF(COUNTA(B202:P202)&gt;0,1,0)</f>
        <v>0</v>
      </c>
      <c r="U202" t="str">
        <f>IF(T202=0,"",IF(AND(L202="Recibido",M202=""),IF(C202="","",C202),IF(M202="","",M202)))</f>
        <v/>
      </c>
      <c r="V202" t="str">
        <f>IF(OR(T202=0,NOT(ISNUMBER(MATCH(L202,Ajustes!$B$9:$B$17,0)))),"",IF(INDEX(Ajustes!$C$9:$C$17,MATCH(L202,Ajustes!$B$9:$B$17,0))="","",INDEX(Ajustes!$C$9:$C$17,MATCH(L202,Ajustes!$B$9:$B$17,0))))</f>
        <v/>
      </c>
      <c r="W202">
        <f>IF(AND(T202=1,N202="",OR(L202="Recibido",L202="Confirmado",L202="Preparado",L202="En reparto",L202="Incidencia")),1,0)</f>
        <v>0</v>
      </c>
      <c r="X202">
        <f>IF(S202&lt;&gt;"",1,0)</f>
        <v>0</v>
      </c>
      <c r="Y202">
        <f>IF(A202&lt;&gt;"",1,0)</f>
        <v>0</v>
      </c>
      <c r="Z202">
        <f>IF(T202=1,ROW()-5,0)</f>
        <v>0</v>
      </c>
    </row>
    <row r="203">
      <c r="A203" s="21" t="str">
        <f>IF(T203=0,"",IF(S203&lt;&gt;"","Revisa: "&amp;S203,IF(OR(L203="Cobrado",L203="Anulado"),"",IF(AND(N203="",OR(L203="Recibido",L203="Confirmado",L203="Preparado",L203="En reparto",L203="Incidencia"),ISNUMBER(I203),INT(Ajustes!$C$5)&gt;INT(I203)),"Retrasado",IF(OR(L203="Entregado",L203="Facturado"),IF(AND(ISNUMBER(V203),ISNUMBER(N203),INT(Ajustes!$C$5)-INT(N203)&gt;V203),IF(L203="Entregado","Sin facturar","Cobro vencido"),""),IF(AND(ISNUMBER(V203),ISNUMBER(Q203),Q203&gt;V203),INDEX(Ajustes!$E$9:$E$17,MATCH(L203,Ajustes!$B$9:$B$17,0)),""))))))</f>
        <v/>
      </c>
      <c r="B203" s="22" t="n"/>
      <c r="C203" s="23" t="n"/>
      <c r="D203" s="24" t="n"/>
      <c r="E203" s="25" t="n"/>
      <c r="F203" s="25" t="n"/>
      <c r="G203" s="25" t="n"/>
      <c r="H203" s="26" t="n"/>
      <c r="I203" s="23" t="n"/>
      <c r="J203" s="25" t="n"/>
      <c r="K203" s="25" t="n"/>
      <c r="L203" s="25" t="n"/>
      <c r="M203" s="23" t="n"/>
      <c r="N203" s="23" t="n"/>
      <c r="O203" s="27" t="n"/>
      <c r="P203" s="25" t="n"/>
      <c r="Q203" s="28" t="str">
        <f>IF(OR(T203=0,L203="Cobrado",L203="Anulado",NOT(ISNUMBER(U203))),"",MAX(0,INT(Ajustes!$C$5)-INT(U203)))</f>
        <v/>
      </c>
      <c r="R203" s="28" t="str">
        <f>IF(OR(T203=0,L203="Anulado",NOT(ISNUMBER(N203)),NOT(ISNUMBER(I203))),"",IF(INT(N203)=INT(I203),"Sí",IF(INT(N203)&gt;INT(I203),"Tarde","Antes")))</f>
        <v/>
      </c>
      <c r="S203" t="str">
        <f>IF(T203=0,"",IF(L203="","falta el estado",IF(NOT(ISNUMBER(MATCH(L203,Ajustes!$B$9:$B$17,0))),"el estado no es de la lista",IF(E203="","falta el cliente",IF(OR(AND(C203&lt;&gt;"",NOT(ISNUMBER(C203))),AND(I203&lt;&gt;"",NOT(ISNUMBER(I203))),AND(M203&lt;&gt;"",NOT(ISNUMBER(M203))),AND(N203&lt;&gt;"",NOT(ISNUMBER(N203)))),"hay una fecha mal escrita",IF(AND(H203&lt;&gt;"",NOT(ISNUMBER(H203))),"el importe no es un número",IF(C203="","falta «Recibido el»",IF(AND(L203&lt;&gt;"Recibido",L203&lt;&gt;"Anulado",I203=""),"falta la entrega acordada",IF(AND(L203&lt;&gt;"Recibido",L203&lt;&gt;"Anulado",M203=""),"falta la fecha del estado",IF(AND(OR(L203="Entregado",L203="Facturado",L203="Cobrado"),N203=""),"falta «Entregado el»",IF(AND(N203&lt;&gt;"",OR(L203="Recibido",L203="Confirmado",L203="Preparado",L203="En reparto")),"tiene «Entregado el»: cambia el estado",IF(OR(INT(C203)&gt;INT(Ajustes!$C$5),AND(M203&lt;&gt;"",INT(M203)&gt;INT(Ajustes!$C$5)),AND(N203&lt;&gt;"",INT(N203)&gt;INT(Ajustes!$C$5))),"hay una fecha posterior a hoy",IF(AND(M203&lt;&gt;"",INT(M203)&lt;INT(C203)),"la fecha del estado es anterior a «Recibido el»",IF(AND(N203&lt;&gt;"",INT(N203)&lt;INT(C203)),"«Entregado el» es anterior a «Recibido el»",""))))))))))))))</f>
        <v/>
      </c>
      <c r="T203">
        <f>IF(COUNTA(B203:P203)&gt;0,1,0)</f>
        <v>0</v>
      </c>
      <c r="U203" t="str">
        <f>IF(T203=0,"",IF(AND(L203="Recibido",M203=""),IF(C203="","",C203),IF(M203="","",M203)))</f>
        <v/>
      </c>
      <c r="V203" t="str">
        <f>IF(OR(T203=0,NOT(ISNUMBER(MATCH(L203,Ajustes!$B$9:$B$17,0)))),"",IF(INDEX(Ajustes!$C$9:$C$17,MATCH(L203,Ajustes!$B$9:$B$17,0))="","",INDEX(Ajustes!$C$9:$C$17,MATCH(L203,Ajustes!$B$9:$B$17,0))))</f>
        <v/>
      </c>
      <c r="W203">
        <f>IF(AND(T203=1,N203="",OR(L203="Recibido",L203="Confirmado",L203="Preparado",L203="En reparto",L203="Incidencia")),1,0)</f>
        <v>0</v>
      </c>
      <c r="X203">
        <f>IF(S203&lt;&gt;"",1,0)</f>
        <v>0</v>
      </c>
      <c r="Y203">
        <f>IF(A203&lt;&gt;"",1,0)</f>
        <v>0</v>
      </c>
      <c r="Z203">
        <f>IF(T203=1,ROW()-5,0)</f>
        <v>0</v>
      </c>
    </row>
    <row r="204">
      <c r="A204" s="21" t="str">
        <f>IF(T204=0,"",IF(S204&lt;&gt;"","Revisa: "&amp;S204,IF(OR(L204="Cobrado",L204="Anulado"),"",IF(AND(N204="",OR(L204="Recibido",L204="Confirmado",L204="Preparado",L204="En reparto",L204="Incidencia"),ISNUMBER(I204),INT(Ajustes!$C$5)&gt;INT(I204)),"Retrasado",IF(OR(L204="Entregado",L204="Facturado"),IF(AND(ISNUMBER(V204),ISNUMBER(N204),INT(Ajustes!$C$5)-INT(N204)&gt;V204),IF(L204="Entregado","Sin facturar","Cobro vencido"),""),IF(AND(ISNUMBER(V204),ISNUMBER(Q204),Q204&gt;V204),INDEX(Ajustes!$E$9:$E$17,MATCH(L204,Ajustes!$B$9:$B$17,0)),""))))))</f>
        <v/>
      </c>
      <c r="B204" s="22" t="n"/>
      <c r="C204" s="23" t="n"/>
      <c r="D204" s="24" t="n"/>
      <c r="E204" s="25" t="n"/>
      <c r="F204" s="25" t="n"/>
      <c r="G204" s="25" t="n"/>
      <c r="H204" s="26" t="n"/>
      <c r="I204" s="23" t="n"/>
      <c r="J204" s="25" t="n"/>
      <c r="K204" s="25" t="n"/>
      <c r="L204" s="25" t="n"/>
      <c r="M204" s="23" t="n"/>
      <c r="N204" s="23" t="n"/>
      <c r="O204" s="27" t="n"/>
      <c r="P204" s="25" t="n"/>
      <c r="Q204" s="28" t="str">
        <f>IF(OR(T204=0,L204="Cobrado",L204="Anulado",NOT(ISNUMBER(U204))),"",MAX(0,INT(Ajustes!$C$5)-INT(U204)))</f>
        <v/>
      </c>
      <c r="R204" s="28" t="str">
        <f>IF(OR(T204=0,L204="Anulado",NOT(ISNUMBER(N204)),NOT(ISNUMBER(I204))),"",IF(INT(N204)=INT(I204),"Sí",IF(INT(N204)&gt;INT(I204),"Tarde","Antes")))</f>
        <v/>
      </c>
      <c r="S204" t="str">
        <f>IF(T204=0,"",IF(L204="","falta el estado",IF(NOT(ISNUMBER(MATCH(L204,Ajustes!$B$9:$B$17,0))),"el estado no es de la lista",IF(E204="","falta el cliente",IF(OR(AND(C204&lt;&gt;"",NOT(ISNUMBER(C204))),AND(I204&lt;&gt;"",NOT(ISNUMBER(I204))),AND(M204&lt;&gt;"",NOT(ISNUMBER(M204))),AND(N204&lt;&gt;"",NOT(ISNUMBER(N204)))),"hay una fecha mal escrita",IF(AND(H204&lt;&gt;"",NOT(ISNUMBER(H204))),"el importe no es un número",IF(C204="","falta «Recibido el»",IF(AND(L204&lt;&gt;"Recibido",L204&lt;&gt;"Anulado",I204=""),"falta la entrega acordada",IF(AND(L204&lt;&gt;"Recibido",L204&lt;&gt;"Anulado",M204=""),"falta la fecha del estado",IF(AND(OR(L204="Entregado",L204="Facturado",L204="Cobrado"),N204=""),"falta «Entregado el»",IF(AND(N204&lt;&gt;"",OR(L204="Recibido",L204="Confirmado",L204="Preparado",L204="En reparto")),"tiene «Entregado el»: cambia el estado",IF(OR(INT(C204)&gt;INT(Ajustes!$C$5),AND(M204&lt;&gt;"",INT(M204)&gt;INT(Ajustes!$C$5)),AND(N204&lt;&gt;"",INT(N204)&gt;INT(Ajustes!$C$5))),"hay una fecha posterior a hoy",IF(AND(M204&lt;&gt;"",INT(M204)&lt;INT(C204)),"la fecha del estado es anterior a «Recibido el»",IF(AND(N204&lt;&gt;"",INT(N204)&lt;INT(C204)),"«Entregado el» es anterior a «Recibido el»",""))))))))))))))</f>
        <v/>
      </c>
      <c r="T204">
        <f>IF(COUNTA(B204:P204)&gt;0,1,0)</f>
        <v>0</v>
      </c>
      <c r="U204" t="str">
        <f>IF(T204=0,"",IF(AND(L204="Recibido",M204=""),IF(C204="","",C204),IF(M204="","",M204)))</f>
        <v/>
      </c>
      <c r="V204" t="str">
        <f>IF(OR(T204=0,NOT(ISNUMBER(MATCH(L204,Ajustes!$B$9:$B$17,0)))),"",IF(INDEX(Ajustes!$C$9:$C$17,MATCH(L204,Ajustes!$B$9:$B$17,0))="","",INDEX(Ajustes!$C$9:$C$17,MATCH(L204,Ajustes!$B$9:$B$17,0))))</f>
        <v/>
      </c>
      <c r="W204">
        <f>IF(AND(T204=1,N204="",OR(L204="Recibido",L204="Confirmado",L204="Preparado",L204="En reparto",L204="Incidencia")),1,0)</f>
        <v>0</v>
      </c>
      <c r="X204">
        <f>IF(S204&lt;&gt;"",1,0)</f>
        <v>0</v>
      </c>
      <c r="Y204">
        <f>IF(A204&lt;&gt;"",1,0)</f>
        <v>0</v>
      </c>
      <c r="Z204">
        <f>IF(T204=1,ROW()-5,0)</f>
        <v>0</v>
      </c>
    </row>
    <row r="205">
      <c r="A205" s="21" t="str">
        <f>IF(T205=0,"",IF(S205&lt;&gt;"","Revisa: "&amp;S205,IF(OR(L205="Cobrado",L205="Anulado"),"",IF(AND(N205="",OR(L205="Recibido",L205="Confirmado",L205="Preparado",L205="En reparto",L205="Incidencia"),ISNUMBER(I205),INT(Ajustes!$C$5)&gt;INT(I205)),"Retrasado",IF(OR(L205="Entregado",L205="Facturado"),IF(AND(ISNUMBER(V205),ISNUMBER(N205),INT(Ajustes!$C$5)-INT(N205)&gt;V205),IF(L205="Entregado","Sin facturar","Cobro vencido"),""),IF(AND(ISNUMBER(V205),ISNUMBER(Q205),Q205&gt;V205),INDEX(Ajustes!$E$9:$E$17,MATCH(L205,Ajustes!$B$9:$B$17,0)),""))))))</f>
        <v/>
      </c>
      <c r="B205" s="22" t="n"/>
      <c r="C205" s="23" t="n"/>
      <c r="D205" s="24" t="n"/>
      <c r="E205" s="25" t="n"/>
      <c r="F205" s="25" t="n"/>
      <c r="G205" s="25" t="n"/>
      <c r="H205" s="26" t="n"/>
      <c r="I205" s="23" t="n"/>
      <c r="J205" s="25" t="n"/>
      <c r="K205" s="25" t="n"/>
      <c r="L205" s="25" t="n"/>
      <c r="M205" s="23" t="n"/>
      <c r="N205" s="23" t="n"/>
      <c r="O205" s="27" t="n"/>
      <c r="P205" s="25" t="n"/>
      <c r="Q205" s="28" t="str">
        <f>IF(OR(T205=0,L205="Cobrado",L205="Anulado",NOT(ISNUMBER(U205))),"",MAX(0,INT(Ajustes!$C$5)-INT(U205)))</f>
        <v/>
      </c>
      <c r="R205" s="28" t="str">
        <f>IF(OR(T205=0,L205="Anulado",NOT(ISNUMBER(N205)),NOT(ISNUMBER(I205))),"",IF(INT(N205)=INT(I205),"Sí",IF(INT(N205)&gt;INT(I205),"Tarde","Antes")))</f>
        <v/>
      </c>
      <c r="S205" t="str">
        <f>IF(T205=0,"",IF(L205="","falta el estado",IF(NOT(ISNUMBER(MATCH(L205,Ajustes!$B$9:$B$17,0))),"el estado no es de la lista",IF(E205="","falta el cliente",IF(OR(AND(C205&lt;&gt;"",NOT(ISNUMBER(C205))),AND(I205&lt;&gt;"",NOT(ISNUMBER(I205))),AND(M205&lt;&gt;"",NOT(ISNUMBER(M205))),AND(N205&lt;&gt;"",NOT(ISNUMBER(N205)))),"hay una fecha mal escrita",IF(AND(H205&lt;&gt;"",NOT(ISNUMBER(H205))),"el importe no es un número",IF(C205="","falta «Recibido el»",IF(AND(L205&lt;&gt;"Recibido",L205&lt;&gt;"Anulado",I205=""),"falta la entrega acordada",IF(AND(L205&lt;&gt;"Recibido",L205&lt;&gt;"Anulado",M205=""),"falta la fecha del estado",IF(AND(OR(L205="Entregado",L205="Facturado",L205="Cobrado"),N205=""),"falta «Entregado el»",IF(AND(N205&lt;&gt;"",OR(L205="Recibido",L205="Confirmado",L205="Preparado",L205="En reparto")),"tiene «Entregado el»: cambia el estado",IF(OR(INT(C205)&gt;INT(Ajustes!$C$5),AND(M205&lt;&gt;"",INT(M205)&gt;INT(Ajustes!$C$5)),AND(N205&lt;&gt;"",INT(N205)&gt;INT(Ajustes!$C$5))),"hay una fecha posterior a hoy",IF(AND(M205&lt;&gt;"",INT(M205)&lt;INT(C205)),"la fecha del estado es anterior a «Recibido el»",IF(AND(N205&lt;&gt;"",INT(N205)&lt;INT(C205)),"«Entregado el» es anterior a «Recibido el»",""))))))))))))))</f>
        <v/>
      </c>
      <c r="T205">
        <f>IF(COUNTA(B205:P205)&gt;0,1,0)</f>
        <v>0</v>
      </c>
      <c r="U205" t="str">
        <f>IF(T205=0,"",IF(AND(L205="Recibido",M205=""),IF(C205="","",C205),IF(M205="","",M205)))</f>
        <v/>
      </c>
      <c r="V205" t="str">
        <f>IF(OR(T205=0,NOT(ISNUMBER(MATCH(L205,Ajustes!$B$9:$B$17,0)))),"",IF(INDEX(Ajustes!$C$9:$C$17,MATCH(L205,Ajustes!$B$9:$B$17,0))="","",INDEX(Ajustes!$C$9:$C$17,MATCH(L205,Ajustes!$B$9:$B$17,0))))</f>
        <v/>
      </c>
      <c r="W205">
        <f>IF(AND(T205=1,N205="",OR(L205="Recibido",L205="Confirmado",L205="Preparado",L205="En reparto",L205="Incidencia")),1,0)</f>
        <v>0</v>
      </c>
      <c r="X205">
        <f>IF(S205&lt;&gt;"",1,0)</f>
        <v>0</v>
      </c>
      <c r="Y205">
        <f>IF(A205&lt;&gt;"",1,0)</f>
        <v>0</v>
      </c>
      <c r="Z205">
        <f>IF(T205=1,ROW()-5,0)</f>
        <v>0</v>
      </c>
    </row>
    <row r="206">
      <c r="A206" s="21" t="str">
        <f>IF(T206=0,"",IF(S206&lt;&gt;"","Revisa: "&amp;S206,IF(OR(L206="Cobrado",L206="Anulado"),"",IF(AND(N206="",OR(L206="Recibido",L206="Confirmado",L206="Preparado",L206="En reparto",L206="Incidencia"),ISNUMBER(I206),INT(Ajustes!$C$5)&gt;INT(I206)),"Retrasado",IF(OR(L206="Entregado",L206="Facturado"),IF(AND(ISNUMBER(V206),ISNUMBER(N206),INT(Ajustes!$C$5)-INT(N206)&gt;V206),IF(L206="Entregado","Sin facturar","Cobro vencido"),""),IF(AND(ISNUMBER(V206),ISNUMBER(Q206),Q206&gt;V206),INDEX(Ajustes!$E$9:$E$17,MATCH(L206,Ajustes!$B$9:$B$17,0)),""))))))</f>
        <v/>
      </c>
      <c r="B206" s="22" t="n"/>
      <c r="C206" s="23" t="n"/>
      <c r="D206" s="24" t="n"/>
      <c r="E206" s="25" t="n"/>
      <c r="F206" s="25" t="n"/>
      <c r="G206" s="25" t="n"/>
      <c r="H206" s="26" t="n"/>
      <c r="I206" s="23" t="n"/>
      <c r="J206" s="25" t="n"/>
      <c r="K206" s="25" t="n"/>
      <c r="L206" s="25" t="n"/>
      <c r="M206" s="23" t="n"/>
      <c r="N206" s="23" t="n"/>
      <c r="O206" s="27" t="n"/>
      <c r="P206" s="25" t="n"/>
      <c r="Q206" s="28" t="str">
        <f>IF(OR(T206=0,L206="Cobrado",L206="Anulado",NOT(ISNUMBER(U206))),"",MAX(0,INT(Ajustes!$C$5)-INT(U206)))</f>
        <v/>
      </c>
      <c r="R206" s="28" t="str">
        <f>IF(OR(T206=0,L206="Anulado",NOT(ISNUMBER(N206)),NOT(ISNUMBER(I206))),"",IF(INT(N206)=INT(I206),"Sí",IF(INT(N206)&gt;INT(I206),"Tarde","Antes")))</f>
        <v/>
      </c>
      <c r="S206" t="str">
        <f>IF(T206=0,"",IF(L206="","falta el estado",IF(NOT(ISNUMBER(MATCH(L206,Ajustes!$B$9:$B$17,0))),"el estado no es de la lista",IF(E206="","falta el cliente",IF(OR(AND(C206&lt;&gt;"",NOT(ISNUMBER(C206))),AND(I206&lt;&gt;"",NOT(ISNUMBER(I206))),AND(M206&lt;&gt;"",NOT(ISNUMBER(M206))),AND(N206&lt;&gt;"",NOT(ISNUMBER(N206)))),"hay una fecha mal escrita",IF(AND(H206&lt;&gt;"",NOT(ISNUMBER(H206))),"el importe no es un número",IF(C206="","falta «Recibido el»",IF(AND(L206&lt;&gt;"Recibido",L206&lt;&gt;"Anulado",I206=""),"falta la entrega acordada",IF(AND(L206&lt;&gt;"Recibido",L206&lt;&gt;"Anulado",M206=""),"falta la fecha del estado",IF(AND(OR(L206="Entregado",L206="Facturado",L206="Cobrado"),N206=""),"falta «Entregado el»",IF(AND(N206&lt;&gt;"",OR(L206="Recibido",L206="Confirmado",L206="Preparado",L206="En reparto")),"tiene «Entregado el»: cambia el estado",IF(OR(INT(C206)&gt;INT(Ajustes!$C$5),AND(M206&lt;&gt;"",INT(M206)&gt;INT(Ajustes!$C$5)),AND(N206&lt;&gt;"",INT(N206)&gt;INT(Ajustes!$C$5))),"hay una fecha posterior a hoy",IF(AND(M206&lt;&gt;"",INT(M206)&lt;INT(C206)),"la fecha del estado es anterior a «Recibido el»",IF(AND(N206&lt;&gt;"",INT(N206)&lt;INT(C206)),"«Entregado el» es anterior a «Recibido el»",""))))))))))))))</f>
        <v/>
      </c>
      <c r="T206">
        <f>IF(COUNTA(B206:P206)&gt;0,1,0)</f>
        <v>0</v>
      </c>
      <c r="U206" t="str">
        <f>IF(T206=0,"",IF(AND(L206="Recibido",M206=""),IF(C206="","",C206),IF(M206="","",M206)))</f>
        <v/>
      </c>
      <c r="V206" t="str">
        <f>IF(OR(T206=0,NOT(ISNUMBER(MATCH(L206,Ajustes!$B$9:$B$17,0)))),"",IF(INDEX(Ajustes!$C$9:$C$17,MATCH(L206,Ajustes!$B$9:$B$17,0))="","",INDEX(Ajustes!$C$9:$C$17,MATCH(L206,Ajustes!$B$9:$B$17,0))))</f>
        <v/>
      </c>
      <c r="W206">
        <f>IF(AND(T206=1,N206="",OR(L206="Recibido",L206="Confirmado",L206="Preparado",L206="En reparto",L206="Incidencia")),1,0)</f>
        <v>0</v>
      </c>
      <c r="X206">
        <f>IF(S206&lt;&gt;"",1,0)</f>
        <v>0</v>
      </c>
      <c r="Y206">
        <f>IF(A206&lt;&gt;"",1,0)</f>
        <v>0</v>
      </c>
      <c r="Z206">
        <f>IF(T206=1,ROW()-5,0)</f>
        <v>0</v>
      </c>
    </row>
    <row r="207">
      <c r="A207" s="21" t="str">
        <f>IF(T207=0,"",IF(S207&lt;&gt;"","Revisa: "&amp;S207,IF(OR(L207="Cobrado",L207="Anulado"),"",IF(AND(N207="",OR(L207="Recibido",L207="Confirmado",L207="Preparado",L207="En reparto",L207="Incidencia"),ISNUMBER(I207),INT(Ajustes!$C$5)&gt;INT(I207)),"Retrasado",IF(OR(L207="Entregado",L207="Facturado"),IF(AND(ISNUMBER(V207),ISNUMBER(N207),INT(Ajustes!$C$5)-INT(N207)&gt;V207),IF(L207="Entregado","Sin facturar","Cobro vencido"),""),IF(AND(ISNUMBER(V207),ISNUMBER(Q207),Q207&gt;V207),INDEX(Ajustes!$E$9:$E$17,MATCH(L207,Ajustes!$B$9:$B$17,0)),""))))))</f>
        <v/>
      </c>
      <c r="B207" s="22" t="n"/>
      <c r="C207" s="23" t="n"/>
      <c r="D207" s="24" t="n"/>
      <c r="E207" s="25" t="n"/>
      <c r="F207" s="25" t="n"/>
      <c r="G207" s="25" t="n"/>
      <c r="H207" s="26" t="n"/>
      <c r="I207" s="23" t="n"/>
      <c r="J207" s="25" t="n"/>
      <c r="K207" s="25" t="n"/>
      <c r="L207" s="25" t="n"/>
      <c r="M207" s="23" t="n"/>
      <c r="N207" s="23" t="n"/>
      <c r="O207" s="27" t="n"/>
      <c r="P207" s="25" t="n"/>
      <c r="Q207" s="28" t="str">
        <f>IF(OR(T207=0,L207="Cobrado",L207="Anulado",NOT(ISNUMBER(U207))),"",MAX(0,INT(Ajustes!$C$5)-INT(U207)))</f>
        <v/>
      </c>
      <c r="R207" s="28" t="str">
        <f>IF(OR(T207=0,L207="Anulado",NOT(ISNUMBER(N207)),NOT(ISNUMBER(I207))),"",IF(INT(N207)=INT(I207),"Sí",IF(INT(N207)&gt;INT(I207),"Tarde","Antes")))</f>
        <v/>
      </c>
      <c r="S207" t="str">
        <f>IF(T207=0,"",IF(L207="","falta el estado",IF(NOT(ISNUMBER(MATCH(L207,Ajustes!$B$9:$B$17,0))),"el estado no es de la lista",IF(E207="","falta el cliente",IF(OR(AND(C207&lt;&gt;"",NOT(ISNUMBER(C207))),AND(I207&lt;&gt;"",NOT(ISNUMBER(I207))),AND(M207&lt;&gt;"",NOT(ISNUMBER(M207))),AND(N207&lt;&gt;"",NOT(ISNUMBER(N207)))),"hay una fecha mal escrita",IF(AND(H207&lt;&gt;"",NOT(ISNUMBER(H207))),"el importe no es un número",IF(C207="","falta «Recibido el»",IF(AND(L207&lt;&gt;"Recibido",L207&lt;&gt;"Anulado",I207=""),"falta la entrega acordada",IF(AND(L207&lt;&gt;"Recibido",L207&lt;&gt;"Anulado",M207=""),"falta la fecha del estado",IF(AND(OR(L207="Entregado",L207="Facturado",L207="Cobrado"),N207=""),"falta «Entregado el»",IF(AND(N207&lt;&gt;"",OR(L207="Recibido",L207="Confirmado",L207="Preparado",L207="En reparto")),"tiene «Entregado el»: cambia el estado",IF(OR(INT(C207)&gt;INT(Ajustes!$C$5),AND(M207&lt;&gt;"",INT(M207)&gt;INT(Ajustes!$C$5)),AND(N207&lt;&gt;"",INT(N207)&gt;INT(Ajustes!$C$5))),"hay una fecha posterior a hoy",IF(AND(M207&lt;&gt;"",INT(M207)&lt;INT(C207)),"la fecha del estado es anterior a «Recibido el»",IF(AND(N207&lt;&gt;"",INT(N207)&lt;INT(C207)),"«Entregado el» es anterior a «Recibido el»",""))))))))))))))</f>
        <v/>
      </c>
      <c r="T207">
        <f>IF(COUNTA(B207:P207)&gt;0,1,0)</f>
        <v>0</v>
      </c>
      <c r="U207" t="str">
        <f>IF(T207=0,"",IF(AND(L207="Recibido",M207=""),IF(C207="","",C207),IF(M207="","",M207)))</f>
        <v/>
      </c>
      <c r="V207" t="str">
        <f>IF(OR(T207=0,NOT(ISNUMBER(MATCH(L207,Ajustes!$B$9:$B$17,0)))),"",IF(INDEX(Ajustes!$C$9:$C$17,MATCH(L207,Ajustes!$B$9:$B$17,0))="","",INDEX(Ajustes!$C$9:$C$17,MATCH(L207,Ajustes!$B$9:$B$17,0))))</f>
        <v/>
      </c>
      <c r="W207">
        <f>IF(AND(T207=1,N207="",OR(L207="Recibido",L207="Confirmado",L207="Preparado",L207="En reparto",L207="Incidencia")),1,0)</f>
        <v>0</v>
      </c>
      <c r="X207">
        <f>IF(S207&lt;&gt;"",1,0)</f>
        <v>0</v>
      </c>
      <c r="Y207">
        <f>IF(A207&lt;&gt;"",1,0)</f>
        <v>0</v>
      </c>
      <c r="Z207">
        <f>IF(T207=1,ROW()-5,0)</f>
        <v>0</v>
      </c>
    </row>
    <row r="208">
      <c r="A208" s="21" t="str">
        <f>IF(T208=0,"",IF(S208&lt;&gt;"","Revisa: "&amp;S208,IF(OR(L208="Cobrado",L208="Anulado"),"",IF(AND(N208="",OR(L208="Recibido",L208="Confirmado",L208="Preparado",L208="En reparto",L208="Incidencia"),ISNUMBER(I208),INT(Ajustes!$C$5)&gt;INT(I208)),"Retrasado",IF(OR(L208="Entregado",L208="Facturado"),IF(AND(ISNUMBER(V208),ISNUMBER(N208),INT(Ajustes!$C$5)-INT(N208)&gt;V208),IF(L208="Entregado","Sin facturar","Cobro vencido"),""),IF(AND(ISNUMBER(V208),ISNUMBER(Q208),Q208&gt;V208),INDEX(Ajustes!$E$9:$E$17,MATCH(L208,Ajustes!$B$9:$B$17,0)),""))))))</f>
        <v/>
      </c>
      <c r="B208" s="22" t="n"/>
      <c r="C208" s="23" t="n"/>
      <c r="D208" s="24" t="n"/>
      <c r="E208" s="25" t="n"/>
      <c r="F208" s="25" t="n"/>
      <c r="G208" s="25" t="n"/>
      <c r="H208" s="26" t="n"/>
      <c r="I208" s="23" t="n"/>
      <c r="J208" s="25" t="n"/>
      <c r="K208" s="25" t="n"/>
      <c r="L208" s="25" t="n"/>
      <c r="M208" s="23" t="n"/>
      <c r="N208" s="23" t="n"/>
      <c r="O208" s="27" t="n"/>
      <c r="P208" s="25" t="n"/>
      <c r="Q208" s="28" t="str">
        <f>IF(OR(T208=0,L208="Cobrado",L208="Anulado",NOT(ISNUMBER(U208))),"",MAX(0,INT(Ajustes!$C$5)-INT(U208)))</f>
        <v/>
      </c>
      <c r="R208" s="28" t="str">
        <f>IF(OR(T208=0,L208="Anulado",NOT(ISNUMBER(N208)),NOT(ISNUMBER(I208))),"",IF(INT(N208)=INT(I208),"Sí",IF(INT(N208)&gt;INT(I208),"Tarde","Antes")))</f>
        <v/>
      </c>
      <c r="S208" t="str">
        <f>IF(T208=0,"",IF(L208="","falta el estado",IF(NOT(ISNUMBER(MATCH(L208,Ajustes!$B$9:$B$17,0))),"el estado no es de la lista",IF(E208="","falta el cliente",IF(OR(AND(C208&lt;&gt;"",NOT(ISNUMBER(C208))),AND(I208&lt;&gt;"",NOT(ISNUMBER(I208))),AND(M208&lt;&gt;"",NOT(ISNUMBER(M208))),AND(N208&lt;&gt;"",NOT(ISNUMBER(N208)))),"hay una fecha mal escrita",IF(AND(H208&lt;&gt;"",NOT(ISNUMBER(H208))),"el importe no es un número",IF(C208="","falta «Recibido el»",IF(AND(L208&lt;&gt;"Recibido",L208&lt;&gt;"Anulado",I208=""),"falta la entrega acordada",IF(AND(L208&lt;&gt;"Recibido",L208&lt;&gt;"Anulado",M208=""),"falta la fecha del estado",IF(AND(OR(L208="Entregado",L208="Facturado",L208="Cobrado"),N208=""),"falta «Entregado el»",IF(AND(N208&lt;&gt;"",OR(L208="Recibido",L208="Confirmado",L208="Preparado",L208="En reparto")),"tiene «Entregado el»: cambia el estado",IF(OR(INT(C208)&gt;INT(Ajustes!$C$5),AND(M208&lt;&gt;"",INT(M208)&gt;INT(Ajustes!$C$5)),AND(N208&lt;&gt;"",INT(N208)&gt;INT(Ajustes!$C$5))),"hay una fecha posterior a hoy",IF(AND(M208&lt;&gt;"",INT(M208)&lt;INT(C208)),"la fecha del estado es anterior a «Recibido el»",IF(AND(N208&lt;&gt;"",INT(N208)&lt;INT(C208)),"«Entregado el» es anterior a «Recibido el»",""))))))))))))))</f>
        <v/>
      </c>
      <c r="T208">
        <f>IF(COUNTA(B208:P208)&gt;0,1,0)</f>
        <v>0</v>
      </c>
      <c r="U208" t="str">
        <f>IF(T208=0,"",IF(AND(L208="Recibido",M208=""),IF(C208="","",C208),IF(M208="","",M208)))</f>
        <v/>
      </c>
      <c r="V208" t="str">
        <f>IF(OR(T208=0,NOT(ISNUMBER(MATCH(L208,Ajustes!$B$9:$B$17,0)))),"",IF(INDEX(Ajustes!$C$9:$C$17,MATCH(L208,Ajustes!$B$9:$B$17,0))="","",INDEX(Ajustes!$C$9:$C$17,MATCH(L208,Ajustes!$B$9:$B$17,0))))</f>
        <v/>
      </c>
      <c r="W208">
        <f>IF(AND(T208=1,N208="",OR(L208="Recibido",L208="Confirmado",L208="Preparado",L208="En reparto",L208="Incidencia")),1,0)</f>
        <v>0</v>
      </c>
      <c r="X208">
        <f>IF(S208&lt;&gt;"",1,0)</f>
        <v>0</v>
      </c>
      <c r="Y208">
        <f>IF(A208&lt;&gt;"",1,0)</f>
        <v>0</v>
      </c>
      <c r="Z208">
        <f>IF(T208=1,ROW()-5,0)</f>
        <v>0</v>
      </c>
    </row>
    <row r="209">
      <c r="A209" s="21" t="str">
        <f>IF(T209=0,"",IF(S209&lt;&gt;"","Revisa: "&amp;S209,IF(OR(L209="Cobrado",L209="Anulado"),"",IF(AND(N209="",OR(L209="Recibido",L209="Confirmado",L209="Preparado",L209="En reparto",L209="Incidencia"),ISNUMBER(I209),INT(Ajustes!$C$5)&gt;INT(I209)),"Retrasado",IF(OR(L209="Entregado",L209="Facturado"),IF(AND(ISNUMBER(V209),ISNUMBER(N209),INT(Ajustes!$C$5)-INT(N209)&gt;V209),IF(L209="Entregado","Sin facturar","Cobro vencido"),""),IF(AND(ISNUMBER(V209),ISNUMBER(Q209),Q209&gt;V209),INDEX(Ajustes!$E$9:$E$17,MATCH(L209,Ajustes!$B$9:$B$17,0)),""))))))</f>
        <v/>
      </c>
      <c r="B209" s="22" t="n"/>
      <c r="C209" s="23" t="n"/>
      <c r="D209" s="24" t="n"/>
      <c r="E209" s="25" t="n"/>
      <c r="F209" s="25" t="n"/>
      <c r="G209" s="25" t="n"/>
      <c r="H209" s="26" t="n"/>
      <c r="I209" s="23" t="n"/>
      <c r="J209" s="25" t="n"/>
      <c r="K209" s="25" t="n"/>
      <c r="L209" s="25" t="n"/>
      <c r="M209" s="23" t="n"/>
      <c r="N209" s="23" t="n"/>
      <c r="O209" s="27" t="n"/>
      <c r="P209" s="25" t="n"/>
      <c r="Q209" s="28" t="str">
        <f>IF(OR(T209=0,L209="Cobrado",L209="Anulado",NOT(ISNUMBER(U209))),"",MAX(0,INT(Ajustes!$C$5)-INT(U209)))</f>
        <v/>
      </c>
      <c r="R209" s="28" t="str">
        <f>IF(OR(T209=0,L209="Anulado",NOT(ISNUMBER(N209)),NOT(ISNUMBER(I209))),"",IF(INT(N209)=INT(I209),"Sí",IF(INT(N209)&gt;INT(I209),"Tarde","Antes")))</f>
        <v/>
      </c>
      <c r="S209" t="str">
        <f>IF(T209=0,"",IF(L209="","falta el estado",IF(NOT(ISNUMBER(MATCH(L209,Ajustes!$B$9:$B$17,0))),"el estado no es de la lista",IF(E209="","falta el cliente",IF(OR(AND(C209&lt;&gt;"",NOT(ISNUMBER(C209))),AND(I209&lt;&gt;"",NOT(ISNUMBER(I209))),AND(M209&lt;&gt;"",NOT(ISNUMBER(M209))),AND(N209&lt;&gt;"",NOT(ISNUMBER(N209)))),"hay una fecha mal escrita",IF(AND(H209&lt;&gt;"",NOT(ISNUMBER(H209))),"el importe no es un número",IF(C209="","falta «Recibido el»",IF(AND(L209&lt;&gt;"Recibido",L209&lt;&gt;"Anulado",I209=""),"falta la entrega acordada",IF(AND(L209&lt;&gt;"Recibido",L209&lt;&gt;"Anulado",M209=""),"falta la fecha del estado",IF(AND(OR(L209="Entregado",L209="Facturado",L209="Cobrado"),N209=""),"falta «Entregado el»",IF(AND(N209&lt;&gt;"",OR(L209="Recibido",L209="Confirmado",L209="Preparado",L209="En reparto")),"tiene «Entregado el»: cambia el estado",IF(OR(INT(C209)&gt;INT(Ajustes!$C$5),AND(M209&lt;&gt;"",INT(M209)&gt;INT(Ajustes!$C$5)),AND(N209&lt;&gt;"",INT(N209)&gt;INT(Ajustes!$C$5))),"hay una fecha posterior a hoy",IF(AND(M209&lt;&gt;"",INT(M209)&lt;INT(C209)),"la fecha del estado es anterior a «Recibido el»",IF(AND(N209&lt;&gt;"",INT(N209)&lt;INT(C209)),"«Entregado el» es anterior a «Recibido el»",""))))))))))))))</f>
        <v/>
      </c>
      <c r="T209">
        <f>IF(COUNTA(B209:P209)&gt;0,1,0)</f>
        <v>0</v>
      </c>
      <c r="U209" t="str">
        <f>IF(T209=0,"",IF(AND(L209="Recibido",M209=""),IF(C209="","",C209),IF(M209="","",M209)))</f>
        <v/>
      </c>
      <c r="V209" t="str">
        <f>IF(OR(T209=0,NOT(ISNUMBER(MATCH(L209,Ajustes!$B$9:$B$17,0)))),"",IF(INDEX(Ajustes!$C$9:$C$17,MATCH(L209,Ajustes!$B$9:$B$17,0))="","",INDEX(Ajustes!$C$9:$C$17,MATCH(L209,Ajustes!$B$9:$B$17,0))))</f>
        <v/>
      </c>
      <c r="W209">
        <f>IF(AND(T209=1,N209="",OR(L209="Recibido",L209="Confirmado",L209="Preparado",L209="En reparto",L209="Incidencia")),1,0)</f>
        <v>0</v>
      </c>
      <c r="X209">
        <f>IF(S209&lt;&gt;"",1,0)</f>
        <v>0</v>
      </c>
      <c r="Y209">
        <f>IF(A209&lt;&gt;"",1,0)</f>
        <v>0</v>
      </c>
      <c r="Z209">
        <f>IF(T209=1,ROW()-5,0)</f>
        <v>0</v>
      </c>
    </row>
    <row r="210">
      <c r="A210" s="21" t="str">
        <f>IF(T210=0,"",IF(S210&lt;&gt;"","Revisa: "&amp;S210,IF(OR(L210="Cobrado",L210="Anulado"),"",IF(AND(N210="",OR(L210="Recibido",L210="Confirmado",L210="Preparado",L210="En reparto",L210="Incidencia"),ISNUMBER(I210),INT(Ajustes!$C$5)&gt;INT(I210)),"Retrasado",IF(OR(L210="Entregado",L210="Facturado"),IF(AND(ISNUMBER(V210),ISNUMBER(N210),INT(Ajustes!$C$5)-INT(N210)&gt;V210),IF(L210="Entregado","Sin facturar","Cobro vencido"),""),IF(AND(ISNUMBER(V210),ISNUMBER(Q210),Q210&gt;V210),INDEX(Ajustes!$E$9:$E$17,MATCH(L210,Ajustes!$B$9:$B$17,0)),""))))))</f>
        <v/>
      </c>
      <c r="B210" s="22" t="n"/>
      <c r="C210" s="23" t="n"/>
      <c r="D210" s="24" t="n"/>
      <c r="E210" s="25" t="n"/>
      <c r="F210" s="25" t="n"/>
      <c r="G210" s="25" t="n"/>
      <c r="H210" s="26" t="n"/>
      <c r="I210" s="23" t="n"/>
      <c r="J210" s="25" t="n"/>
      <c r="K210" s="25" t="n"/>
      <c r="L210" s="25" t="n"/>
      <c r="M210" s="23" t="n"/>
      <c r="N210" s="23" t="n"/>
      <c r="O210" s="27" t="n"/>
      <c r="P210" s="25" t="n"/>
      <c r="Q210" s="28" t="str">
        <f>IF(OR(T210=0,L210="Cobrado",L210="Anulado",NOT(ISNUMBER(U210))),"",MAX(0,INT(Ajustes!$C$5)-INT(U210)))</f>
        <v/>
      </c>
      <c r="R210" s="28" t="str">
        <f>IF(OR(T210=0,L210="Anulado",NOT(ISNUMBER(N210)),NOT(ISNUMBER(I210))),"",IF(INT(N210)=INT(I210),"Sí",IF(INT(N210)&gt;INT(I210),"Tarde","Antes")))</f>
        <v/>
      </c>
      <c r="S210" t="str">
        <f>IF(T210=0,"",IF(L210="","falta el estado",IF(NOT(ISNUMBER(MATCH(L210,Ajustes!$B$9:$B$17,0))),"el estado no es de la lista",IF(E210="","falta el cliente",IF(OR(AND(C210&lt;&gt;"",NOT(ISNUMBER(C210))),AND(I210&lt;&gt;"",NOT(ISNUMBER(I210))),AND(M210&lt;&gt;"",NOT(ISNUMBER(M210))),AND(N210&lt;&gt;"",NOT(ISNUMBER(N210)))),"hay una fecha mal escrita",IF(AND(H210&lt;&gt;"",NOT(ISNUMBER(H210))),"el importe no es un número",IF(C210="","falta «Recibido el»",IF(AND(L210&lt;&gt;"Recibido",L210&lt;&gt;"Anulado",I210=""),"falta la entrega acordada",IF(AND(L210&lt;&gt;"Recibido",L210&lt;&gt;"Anulado",M210=""),"falta la fecha del estado",IF(AND(OR(L210="Entregado",L210="Facturado",L210="Cobrado"),N210=""),"falta «Entregado el»",IF(AND(N210&lt;&gt;"",OR(L210="Recibido",L210="Confirmado",L210="Preparado",L210="En reparto")),"tiene «Entregado el»: cambia el estado",IF(OR(INT(C210)&gt;INT(Ajustes!$C$5),AND(M210&lt;&gt;"",INT(M210)&gt;INT(Ajustes!$C$5)),AND(N210&lt;&gt;"",INT(N210)&gt;INT(Ajustes!$C$5))),"hay una fecha posterior a hoy",IF(AND(M210&lt;&gt;"",INT(M210)&lt;INT(C210)),"la fecha del estado es anterior a «Recibido el»",IF(AND(N210&lt;&gt;"",INT(N210)&lt;INT(C210)),"«Entregado el» es anterior a «Recibido el»",""))))))))))))))</f>
        <v/>
      </c>
      <c r="T210">
        <f>IF(COUNTA(B210:P210)&gt;0,1,0)</f>
        <v>0</v>
      </c>
      <c r="U210" t="str">
        <f>IF(T210=0,"",IF(AND(L210="Recibido",M210=""),IF(C210="","",C210),IF(M210="","",M210)))</f>
        <v/>
      </c>
      <c r="V210" t="str">
        <f>IF(OR(T210=0,NOT(ISNUMBER(MATCH(L210,Ajustes!$B$9:$B$17,0)))),"",IF(INDEX(Ajustes!$C$9:$C$17,MATCH(L210,Ajustes!$B$9:$B$17,0))="","",INDEX(Ajustes!$C$9:$C$17,MATCH(L210,Ajustes!$B$9:$B$17,0))))</f>
        <v/>
      </c>
      <c r="W210">
        <f>IF(AND(T210=1,N210="",OR(L210="Recibido",L210="Confirmado",L210="Preparado",L210="En reparto",L210="Incidencia")),1,0)</f>
        <v>0</v>
      </c>
      <c r="X210">
        <f>IF(S210&lt;&gt;"",1,0)</f>
        <v>0</v>
      </c>
      <c r="Y210">
        <f>IF(A210&lt;&gt;"",1,0)</f>
        <v>0</v>
      </c>
      <c r="Z210">
        <f>IF(T210=1,ROW()-5,0)</f>
        <v>0</v>
      </c>
    </row>
    <row r="211">
      <c r="A211" s="21" t="str">
        <f>IF(T211=0,"",IF(S211&lt;&gt;"","Revisa: "&amp;S211,IF(OR(L211="Cobrado",L211="Anulado"),"",IF(AND(N211="",OR(L211="Recibido",L211="Confirmado",L211="Preparado",L211="En reparto",L211="Incidencia"),ISNUMBER(I211),INT(Ajustes!$C$5)&gt;INT(I211)),"Retrasado",IF(OR(L211="Entregado",L211="Facturado"),IF(AND(ISNUMBER(V211),ISNUMBER(N211),INT(Ajustes!$C$5)-INT(N211)&gt;V211),IF(L211="Entregado","Sin facturar","Cobro vencido"),""),IF(AND(ISNUMBER(V211),ISNUMBER(Q211),Q211&gt;V211),INDEX(Ajustes!$E$9:$E$17,MATCH(L211,Ajustes!$B$9:$B$17,0)),""))))))</f>
        <v/>
      </c>
      <c r="B211" s="22" t="n"/>
      <c r="C211" s="23" t="n"/>
      <c r="D211" s="24" t="n"/>
      <c r="E211" s="25" t="n"/>
      <c r="F211" s="25" t="n"/>
      <c r="G211" s="25" t="n"/>
      <c r="H211" s="26" t="n"/>
      <c r="I211" s="23" t="n"/>
      <c r="J211" s="25" t="n"/>
      <c r="K211" s="25" t="n"/>
      <c r="L211" s="25" t="n"/>
      <c r="M211" s="23" t="n"/>
      <c r="N211" s="23" t="n"/>
      <c r="O211" s="27" t="n"/>
      <c r="P211" s="25" t="n"/>
      <c r="Q211" s="28" t="str">
        <f>IF(OR(T211=0,L211="Cobrado",L211="Anulado",NOT(ISNUMBER(U211))),"",MAX(0,INT(Ajustes!$C$5)-INT(U211)))</f>
        <v/>
      </c>
      <c r="R211" s="28" t="str">
        <f>IF(OR(T211=0,L211="Anulado",NOT(ISNUMBER(N211)),NOT(ISNUMBER(I211))),"",IF(INT(N211)=INT(I211),"Sí",IF(INT(N211)&gt;INT(I211),"Tarde","Antes")))</f>
        <v/>
      </c>
      <c r="S211" t="str">
        <f>IF(T211=0,"",IF(L211="","falta el estado",IF(NOT(ISNUMBER(MATCH(L211,Ajustes!$B$9:$B$17,0))),"el estado no es de la lista",IF(E211="","falta el cliente",IF(OR(AND(C211&lt;&gt;"",NOT(ISNUMBER(C211))),AND(I211&lt;&gt;"",NOT(ISNUMBER(I211))),AND(M211&lt;&gt;"",NOT(ISNUMBER(M211))),AND(N211&lt;&gt;"",NOT(ISNUMBER(N211)))),"hay una fecha mal escrita",IF(AND(H211&lt;&gt;"",NOT(ISNUMBER(H211))),"el importe no es un número",IF(C211="","falta «Recibido el»",IF(AND(L211&lt;&gt;"Recibido",L211&lt;&gt;"Anulado",I211=""),"falta la entrega acordada",IF(AND(L211&lt;&gt;"Recibido",L211&lt;&gt;"Anulado",M211=""),"falta la fecha del estado",IF(AND(OR(L211="Entregado",L211="Facturado",L211="Cobrado"),N211=""),"falta «Entregado el»",IF(AND(N211&lt;&gt;"",OR(L211="Recibido",L211="Confirmado",L211="Preparado",L211="En reparto")),"tiene «Entregado el»: cambia el estado",IF(OR(INT(C211)&gt;INT(Ajustes!$C$5),AND(M211&lt;&gt;"",INT(M211)&gt;INT(Ajustes!$C$5)),AND(N211&lt;&gt;"",INT(N211)&gt;INT(Ajustes!$C$5))),"hay una fecha posterior a hoy",IF(AND(M211&lt;&gt;"",INT(M211)&lt;INT(C211)),"la fecha del estado es anterior a «Recibido el»",IF(AND(N211&lt;&gt;"",INT(N211)&lt;INT(C211)),"«Entregado el» es anterior a «Recibido el»",""))))))))))))))</f>
        <v/>
      </c>
      <c r="T211">
        <f>IF(COUNTA(B211:P211)&gt;0,1,0)</f>
        <v>0</v>
      </c>
      <c r="U211" t="str">
        <f>IF(T211=0,"",IF(AND(L211="Recibido",M211=""),IF(C211="","",C211),IF(M211="","",M211)))</f>
        <v/>
      </c>
      <c r="V211" t="str">
        <f>IF(OR(T211=0,NOT(ISNUMBER(MATCH(L211,Ajustes!$B$9:$B$17,0)))),"",IF(INDEX(Ajustes!$C$9:$C$17,MATCH(L211,Ajustes!$B$9:$B$17,0))="","",INDEX(Ajustes!$C$9:$C$17,MATCH(L211,Ajustes!$B$9:$B$17,0))))</f>
        <v/>
      </c>
      <c r="W211">
        <f>IF(AND(T211=1,N211="",OR(L211="Recibido",L211="Confirmado",L211="Preparado",L211="En reparto",L211="Incidencia")),1,0)</f>
        <v>0</v>
      </c>
      <c r="X211">
        <f>IF(S211&lt;&gt;"",1,0)</f>
        <v>0</v>
      </c>
      <c r="Y211">
        <f>IF(A211&lt;&gt;"",1,0)</f>
        <v>0</v>
      </c>
      <c r="Z211">
        <f>IF(T211=1,ROW()-5,0)</f>
        <v>0</v>
      </c>
    </row>
    <row r="212">
      <c r="A212" s="21" t="str">
        <f>IF(T212=0,"",IF(S212&lt;&gt;"","Revisa: "&amp;S212,IF(OR(L212="Cobrado",L212="Anulado"),"",IF(AND(N212="",OR(L212="Recibido",L212="Confirmado",L212="Preparado",L212="En reparto",L212="Incidencia"),ISNUMBER(I212),INT(Ajustes!$C$5)&gt;INT(I212)),"Retrasado",IF(OR(L212="Entregado",L212="Facturado"),IF(AND(ISNUMBER(V212),ISNUMBER(N212),INT(Ajustes!$C$5)-INT(N212)&gt;V212),IF(L212="Entregado","Sin facturar","Cobro vencido"),""),IF(AND(ISNUMBER(V212),ISNUMBER(Q212),Q212&gt;V212),INDEX(Ajustes!$E$9:$E$17,MATCH(L212,Ajustes!$B$9:$B$17,0)),""))))))</f>
        <v/>
      </c>
      <c r="B212" s="22" t="n"/>
      <c r="C212" s="23" t="n"/>
      <c r="D212" s="24" t="n"/>
      <c r="E212" s="25" t="n"/>
      <c r="F212" s="25" t="n"/>
      <c r="G212" s="25" t="n"/>
      <c r="H212" s="26" t="n"/>
      <c r="I212" s="23" t="n"/>
      <c r="J212" s="25" t="n"/>
      <c r="K212" s="25" t="n"/>
      <c r="L212" s="25" t="n"/>
      <c r="M212" s="23" t="n"/>
      <c r="N212" s="23" t="n"/>
      <c r="O212" s="27" t="n"/>
      <c r="P212" s="25" t="n"/>
      <c r="Q212" s="28" t="str">
        <f>IF(OR(T212=0,L212="Cobrado",L212="Anulado",NOT(ISNUMBER(U212))),"",MAX(0,INT(Ajustes!$C$5)-INT(U212)))</f>
        <v/>
      </c>
      <c r="R212" s="28" t="str">
        <f>IF(OR(T212=0,L212="Anulado",NOT(ISNUMBER(N212)),NOT(ISNUMBER(I212))),"",IF(INT(N212)=INT(I212),"Sí",IF(INT(N212)&gt;INT(I212),"Tarde","Antes")))</f>
        <v/>
      </c>
      <c r="S212" t="str">
        <f>IF(T212=0,"",IF(L212="","falta el estado",IF(NOT(ISNUMBER(MATCH(L212,Ajustes!$B$9:$B$17,0))),"el estado no es de la lista",IF(E212="","falta el cliente",IF(OR(AND(C212&lt;&gt;"",NOT(ISNUMBER(C212))),AND(I212&lt;&gt;"",NOT(ISNUMBER(I212))),AND(M212&lt;&gt;"",NOT(ISNUMBER(M212))),AND(N212&lt;&gt;"",NOT(ISNUMBER(N212)))),"hay una fecha mal escrita",IF(AND(H212&lt;&gt;"",NOT(ISNUMBER(H212))),"el importe no es un número",IF(C212="","falta «Recibido el»",IF(AND(L212&lt;&gt;"Recibido",L212&lt;&gt;"Anulado",I212=""),"falta la entrega acordada",IF(AND(L212&lt;&gt;"Recibido",L212&lt;&gt;"Anulado",M212=""),"falta la fecha del estado",IF(AND(OR(L212="Entregado",L212="Facturado",L212="Cobrado"),N212=""),"falta «Entregado el»",IF(AND(N212&lt;&gt;"",OR(L212="Recibido",L212="Confirmado",L212="Preparado",L212="En reparto")),"tiene «Entregado el»: cambia el estado",IF(OR(INT(C212)&gt;INT(Ajustes!$C$5),AND(M212&lt;&gt;"",INT(M212)&gt;INT(Ajustes!$C$5)),AND(N212&lt;&gt;"",INT(N212)&gt;INT(Ajustes!$C$5))),"hay una fecha posterior a hoy",IF(AND(M212&lt;&gt;"",INT(M212)&lt;INT(C212)),"la fecha del estado es anterior a «Recibido el»",IF(AND(N212&lt;&gt;"",INT(N212)&lt;INT(C212)),"«Entregado el» es anterior a «Recibido el»",""))))))))))))))</f>
        <v/>
      </c>
      <c r="T212">
        <f>IF(COUNTA(B212:P212)&gt;0,1,0)</f>
        <v>0</v>
      </c>
      <c r="U212" t="str">
        <f>IF(T212=0,"",IF(AND(L212="Recibido",M212=""),IF(C212="","",C212),IF(M212="","",M212)))</f>
        <v/>
      </c>
      <c r="V212" t="str">
        <f>IF(OR(T212=0,NOT(ISNUMBER(MATCH(L212,Ajustes!$B$9:$B$17,0)))),"",IF(INDEX(Ajustes!$C$9:$C$17,MATCH(L212,Ajustes!$B$9:$B$17,0))="","",INDEX(Ajustes!$C$9:$C$17,MATCH(L212,Ajustes!$B$9:$B$17,0))))</f>
        <v/>
      </c>
      <c r="W212">
        <f>IF(AND(T212=1,N212="",OR(L212="Recibido",L212="Confirmado",L212="Preparado",L212="En reparto",L212="Incidencia")),1,0)</f>
        <v>0</v>
      </c>
      <c r="X212">
        <f>IF(S212&lt;&gt;"",1,0)</f>
        <v>0</v>
      </c>
      <c r="Y212">
        <f>IF(A212&lt;&gt;"",1,0)</f>
        <v>0</v>
      </c>
      <c r="Z212">
        <f>IF(T212=1,ROW()-5,0)</f>
        <v>0</v>
      </c>
    </row>
    <row r="213">
      <c r="A213" s="21" t="str">
        <f>IF(T213=0,"",IF(S213&lt;&gt;"","Revisa: "&amp;S213,IF(OR(L213="Cobrado",L213="Anulado"),"",IF(AND(N213="",OR(L213="Recibido",L213="Confirmado",L213="Preparado",L213="En reparto",L213="Incidencia"),ISNUMBER(I213),INT(Ajustes!$C$5)&gt;INT(I213)),"Retrasado",IF(OR(L213="Entregado",L213="Facturado"),IF(AND(ISNUMBER(V213),ISNUMBER(N213),INT(Ajustes!$C$5)-INT(N213)&gt;V213),IF(L213="Entregado","Sin facturar","Cobro vencido"),""),IF(AND(ISNUMBER(V213),ISNUMBER(Q213),Q213&gt;V213),INDEX(Ajustes!$E$9:$E$17,MATCH(L213,Ajustes!$B$9:$B$17,0)),""))))))</f>
        <v/>
      </c>
      <c r="B213" s="22" t="n"/>
      <c r="C213" s="23" t="n"/>
      <c r="D213" s="24" t="n"/>
      <c r="E213" s="25" t="n"/>
      <c r="F213" s="25" t="n"/>
      <c r="G213" s="25" t="n"/>
      <c r="H213" s="26" t="n"/>
      <c r="I213" s="23" t="n"/>
      <c r="J213" s="25" t="n"/>
      <c r="K213" s="25" t="n"/>
      <c r="L213" s="25" t="n"/>
      <c r="M213" s="23" t="n"/>
      <c r="N213" s="23" t="n"/>
      <c r="O213" s="27" t="n"/>
      <c r="P213" s="25" t="n"/>
      <c r="Q213" s="28" t="str">
        <f>IF(OR(T213=0,L213="Cobrado",L213="Anulado",NOT(ISNUMBER(U213))),"",MAX(0,INT(Ajustes!$C$5)-INT(U213)))</f>
        <v/>
      </c>
      <c r="R213" s="28" t="str">
        <f>IF(OR(T213=0,L213="Anulado",NOT(ISNUMBER(N213)),NOT(ISNUMBER(I213))),"",IF(INT(N213)=INT(I213),"Sí",IF(INT(N213)&gt;INT(I213),"Tarde","Antes")))</f>
        <v/>
      </c>
      <c r="S213" t="str">
        <f>IF(T213=0,"",IF(L213="","falta el estado",IF(NOT(ISNUMBER(MATCH(L213,Ajustes!$B$9:$B$17,0))),"el estado no es de la lista",IF(E213="","falta el cliente",IF(OR(AND(C213&lt;&gt;"",NOT(ISNUMBER(C213))),AND(I213&lt;&gt;"",NOT(ISNUMBER(I213))),AND(M213&lt;&gt;"",NOT(ISNUMBER(M213))),AND(N213&lt;&gt;"",NOT(ISNUMBER(N213)))),"hay una fecha mal escrita",IF(AND(H213&lt;&gt;"",NOT(ISNUMBER(H213))),"el importe no es un número",IF(C213="","falta «Recibido el»",IF(AND(L213&lt;&gt;"Recibido",L213&lt;&gt;"Anulado",I213=""),"falta la entrega acordada",IF(AND(L213&lt;&gt;"Recibido",L213&lt;&gt;"Anulado",M213=""),"falta la fecha del estado",IF(AND(OR(L213="Entregado",L213="Facturado",L213="Cobrado"),N213=""),"falta «Entregado el»",IF(AND(N213&lt;&gt;"",OR(L213="Recibido",L213="Confirmado",L213="Preparado",L213="En reparto")),"tiene «Entregado el»: cambia el estado",IF(OR(INT(C213)&gt;INT(Ajustes!$C$5),AND(M213&lt;&gt;"",INT(M213)&gt;INT(Ajustes!$C$5)),AND(N213&lt;&gt;"",INT(N213)&gt;INT(Ajustes!$C$5))),"hay una fecha posterior a hoy",IF(AND(M213&lt;&gt;"",INT(M213)&lt;INT(C213)),"la fecha del estado es anterior a «Recibido el»",IF(AND(N213&lt;&gt;"",INT(N213)&lt;INT(C213)),"«Entregado el» es anterior a «Recibido el»",""))))))))))))))</f>
        <v/>
      </c>
      <c r="T213">
        <f>IF(COUNTA(B213:P213)&gt;0,1,0)</f>
        <v>0</v>
      </c>
      <c r="U213" t="str">
        <f>IF(T213=0,"",IF(AND(L213="Recibido",M213=""),IF(C213="","",C213),IF(M213="","",M213)))</f>
        <v/>
      </c>
      <c r="V213" t="str">
        <f>IF(OR(T213=0,NOT(ISNUMBER(MATCH(L213,Ajustes!$B$9:$B$17,0)))),"",IF(INDEX(Ajustes!$C$9:$C$17,MATCH(L213,Ajustes!$B$9:$B$17,0))="","",INDEX(Ajustes!$C$9:$C$17,MATCH(L213,Ajustes!$B$9:$B$17,0))))</f>
        <v/>
      </c>
      <c r="W213">
        <f>IF(AND(T213=1,N213="",OR(L213="Recibido",L213="Confirmado",L213="Preparado",L213="En reparto",L213="Incidencia")),1,0)</f>
        <v>0</v>
      </c>
      <c r="X213">
        <f>IF(S213&lt;&gt;"",1,0)</f>
        <v>0</v>
      </c>
      <c r="Y213">
        <f>IF(A213&lt;&gt;"",1,0)</f>
        <v>0</v>
      </c>
      <c r="Z213">
        <f>IF(T213=1,ROW()-5,0)</f>
        <v>0</v>
      </c>
    </row>
    <row r="214">
      <c r="A214" s="21" t="str">
        <f>IF(T214=0,"",IF(S214&lt;&gt;"","Revisa: "&amp;S214,IF(OR(L214="Cobrado",L214="Anulado"),"",IF(AND(N214="",OR(L214="Recibido",L214="Confirmado",L214="Preparado",L214="En reparto",L214="Incidencia"),ISNUMBER(I214),INT(Ajustes!$C$5)&gt;INT(I214)),"Retrasado",IF(OR(L214="Entregado",L214="Facturado"),IF(AND(ISNUMBER(V214),ISNUMBER(N214),INT(Ajustes!$C$5)-INT(N214)&gt;V214),IF(L214="Entregado","Sin facturar","Cobro vencido"),""),IF(AND(ISNUMBER(V214),ISNUMBER(Q214),Q214&gt;V214),INDEX(Ajustes!$E$9:$E$17,MATCH(L214,Ajustes!$B$9:$B$17,0)),""))))))</f>
        <v/>
      </c>
      <c r="B214" s="22" t="n"/>
      <c r="C214" s="23" t="n"/>
      <c r="D214" s="24" t="n"/>
      <c r="E214" s="25" t="n"/>
      <c r="F214" s="25" t="n"/>
      <c r="G214" s="25" t="n"/>
      <c r="H214" s="26" t="n"/>
      <c r="I214" s="23" t="n"/>
      <c r="J214" s="25" t="n"/>
      <c r="K214" s="25" t="n"/>
      <c r="L214" s="25" t="n"/>
      <c r="M214" s="23" t="n"/>
      <c r="N214" s="23" t="n"/>
      <c r="O214" s="27" t="n"/>
      <c r="P214" s="25" t="n"/>
      <c r="Q214" s="28" t="str">
        <f>IF(OR(T214=0,L214="Cobrado",L214="Anulado",NOT(ISNUMBER(U214))),"",MAX(0,INT(Ajustes!$C$5)-INT(U214)))</f>
        <v/>
      </c>
      <c r="R214" s="28" t="str">
        <f>IF(OR(T214=0,L214="Anulado",NOT(ISNUMBER(N214)),NOT(ISNUMBER(I214))),"",IF(INT(N214)=INT(I214),"Sí",IF(INT(N214)&gt;INT(I214),"Tarde","Antes")))</f>
        <v/>
      </c>
      <c r="S214" t="str">
        <f>IF(T214=0,"",IF(L214="","falta el estado",IF(NOT(ISNUMBER(MATCH(L214,Ajustes!$B$9:$B$17,0))),"el estado no es de la lista",IF(E214="","falta el cliente",IF(OR(AND(C214&lt;&gt;"",NOT(ISNUMBER(C214))),AND(I214&lt;&gt;"",NOT(ISNUMBER(I214))),AND(M214&lt;&gt;"",NOT(ISNUMBER(M214))),AND(N214&lt;&gt;"",NOT(ISNUMBER(N214)))),"hay una fecha mal escrita",IF(AND(H214&lt;&gt;"",NOT(ISNUMBER(H214))),"el importe no es un número",IF(C214="","falta «Recibido el»",IF(AND(L214&lt;&gt;"Recibido",L214&lt;&gt;"Anulado",I214=""),"falta la entrega acordada",IF(AND(L214&lt;&gt;"Recibido",L214&lt;&gt;"Anulado",M214=""),"falta la fecha del estado",IF(AND(OR(L214="Entregado",L214="Facturado",L214="Cobrado"),N214=""),"falta «Entregado el»",IF(AND(N214&lt;&gt;"",OR(L214="Recibido",L214="Confirmado",L214="Preparado",L214="En reparto")),"tiene «Entregado el»: cambia el estado",IF(OR(INT(C214)&gt;INT(Ajustes!$C$5),AND(M214&lt;&gt;"",INT(M214)&gt;INT(Ajustes!$C$5)),AND(N214&lt;&gt;"",INT(N214)&gt;INT(Ajustes!$C$5))),"hay una fecha posterior a hoy",IF(AND(M214&lt;&gt;"",INT(M214)&lt;INT(C214)),"la fecha del estado es anterior a «Recibido el»",IF(AND(N214&lt;&gt;"",INT(N214)&lt;INT(C214)),"«Entregado el» es anterior a «Recibido el»",""))))))))))))))</f>
        <v/>
      </c>
      <c r="T214">
        <f>IF(COUNTA(B214:P214)&gt;0,1,0)</f>
        <v>0</v>
      </c>
      <c r="U214" t="str">
        <f>IF(T214=0,"",IF(AND(L214="Recibido",M214=""),IF(C214="","",C214),IF(M214="","",M214)))</f>
        <v/>
      </c>
      <c r="V214" t="str">
        <f>IF(OR(T214=0,NOT(ISNUMBER(MATCH(L214,Ajustes!$B$9:$B$17,0)))),"",IF(INDEX(Ajustes!$C$9:$C$17,MATCH(L214,Ajustes!$B$9:$B$17,0))="","",INDEX(Ajustes!$C$9:$C$17,MATCH(L214,Ajustes!$B$9:$B$17,0))))</f>
        <v/>
      </c>
      <c r="W214">
        <f>IF(AND(T214=1,N214="",OR(L214="Recibido",L214="Confirmado",L214="Preparado",L214="En reparto",L214="Incidencia")),1,0)</f>
        <v>0</v>
      </c>
      <c r="X214">
        <f>IF(S214&lt;&gt;"",1,0)</f>
        <v>0</v>
      </c>
      <c r="Y214">
        <f>IF(A214&lt;&gt;"",1,0)</f>
        <v>0</v>
      </c>
      <c r="Z214">
        <f>IF(T214=1,ROW()-5,0)</f>
        <v>0</v>
      </c>
    </row>
    <row r="215">
      <c r="A215" s="21" t="str">
        <f>IF(T215=0,"",IF(S215&lt;&gt;"","Revisa: "&amp;S215,IF(OR(L215="Cobrado",L215="Anulado"),"",IF(AND(N215="",OR(L215="Recibido",L215="Confirmado",L215="Preparado",L215="En reparto",L215="Incidencia"),ISNUMBER(I215),INT(Ajustes!$C$5)&gt;INT(I215)),"Retrasado",IF(OR(L215="Entregado",L215="Facturado"),IF(AND(ISNUMBER(V215),ISNUMBER(N215),INT(Ajustes!$C$5)-INT(N215)&gt;V215),IF(L215="Entregado","Sin facturar","Cobro vencido"),""),IF(AND(ISNUMBER(V215),ISNUMBER(Q215),Q215&gt;V215),INDEX(Ajustes!$E$9:$E$17,MATCH(L215,Ajustes!$B$9:$B$17,0)),""))))))</f>
        <v/>
      </c>
      <c r="B215" s="22" t="n"/>
      <c r="C215" s="23" t="n"/>
      <c r="D215" s="24" t="n"/>
      <c r="E215" s="25" t="n"/>
      <c r="F215" s="25" t="n"/>
      <c r="G215" s="25" t="n"/>
      <c r="H215" s="26" t="n"/>
      <c r="I215" s="23" t="n"/>
      <c r="J215" s="25" t="n"/>
      <c r="K215" s="25" t="n"/>
      <c r="L215" s="25" t="n"/>
      <c r="M215" s="23" t="n"/>
      <c r="N215" s="23" t="n"/>
      <c r="O215" s="27" t="n"/>
      <c r="P215" s="25" t="n"/>
      <c r="Q215" s="28" t="str">
        <f>IF(OR(T215=0,L215="Cobrado",L215="Anulado",NOT(ISNUMBER(U215))),"",MAX(0,INT(Ajustes!$C$5)-INT(U215)))</f>
        <v/>
      </c>
      <c r="R215" s="28" t="str">
        <f>IF(OR(T215=0,L215="Anulado",NOT(ISNUMBER(N215)),NOT(ISNUMBER(I215))),"",IF(INT(N215)=INT(I215),"Sí",IF(INT(N215)&gt;INT(I215),"Tarde","Antes")))</f>
        <v/>
      </c>
      <c r="S215" t="str">
        <f>IF(T215=0,"",IF(L215="","falta el estado",IF(NOT(ISNUMBER(MATCH(L215,Ajustes!$B$9:$B$17,0))),"el estado no es de la lista",IF(E215="","falta el cliente",IF(OR(AND(C215&lt;&gt;"",NOT(ISNUMBER(C215))),AND(I215&lt;&gt;"",NOT(ISNUMBER(I215))),AND(M215&lt;&gt;"",NOT(ISNUMBER(M215))),AND(N215&lt;&gt;"",NOT(ISNUMBER(N215)))),"hay una fecha mal escrita",IF(AND(H215&lt;&gt;"",NOT(ISNUMBER(H215))),"el importe no es un número",IF(C215="","falta «Recibido el»",IF(AND(L215&lt;&gt;"Recibido",L215&lt;&gt;"Anulado",I215=""),"falta la entrega acordada",IF(AND(L215&lt;&gt;"Recibido",L215&lt;&gt;"Anulado",M215=""),"falta la fecha del estado",IF(AND(OR(L215="Entregado",L215="Facturado",L215="Cobrado"),N215=""),"falta «Entregado el»",IF(AND(N215&lt;&gt;"",OR(L215="Recibido",L215="Confirmado",L215="Preparado",L215="En reparto")),"tiene «Entregado el»: cambia el estado",IF(OR(INT(C215)&gt;INT(Ajustes!$C$5),AND(M215&lt;&gt;"",INT(M215)&gt;INT(Ajustes!$C$5)),AND(N215&lt;&gt;"",INT(N215)&gt;INT(Ajustes!$C$5))),"hay una fecha posterior a hoy",IF(AND(M215&lt;&gt;"",INT(M215)&lt;INT(C215)),"la fecha del estado es anterior a «Recibido el»",IF(AND(N215&lt;&gt;"",INT(N215)&lt;INT(C215)),"«Entregado el» es anterior a «Recibido el»",""))))))))))))))</f>
        <v/>
      </c>
      <c r="T215">
        <f>IF(COUNTA(B215:P215)&gt;0,1,0)</f>
        <v>0</v>
      </c>
      <c r="U215" t="str">
        <f>IF(T215=0,"",IF(AND(L215="Recibido",M215=""),IF(C215="","",C215),IF(M215="","",M215)))</f>
        <v/>
      </c>
      <c r="V215" t="str">
        <f>IF(OR(T215=0,NOT(ISNUMBER(MATCH(L215,Ajustes!$B$9:$B$17,0)))),"",IF(INDEX(Ajustes!$C$9:$C$17,MATCH(L215,Ajustes!$B$9:$B$17,0))="","",INDEX(Ajustes!$C$9:$C$17,MATCH(L215,Ajustes!$B$9:$B$17,0))))</f>
        <v/>
      </c>
      <c r="W215">
        <f>IF(AND(T215=1,N215="",OR(L215="Recibido",L215="Confirmado",L215="Preparado",L215="En reparto",L215="Incidencia")),1,0)</f>
        <v>0</v>
      </c>
      <c r="X215">
        <f>IF(S215&lt;&gt;"",1,0)</f>
        <v>0</v>
      </c>
      <c r="Y215">
        <f>IF(A215&lt;&gt;"",1,0)</f>
        <v>0</v>
      </c>
      <c r="Z215">
        <f>IF(T215=1,ROW()-5,0)</f>
        <v>0</v>
      </c>
    </row>
    <row r="216">
      <c r="A216" s="21" t="str">
        <f>IF(T216=0,"",IF(S216&lt;&gt;"","Revisa: "&amp;S216,IF(OR(L216="Cobrado",L216="Anulado"),"",IF(AND(N216="",OR(L216="Recibido",L216="Confirmado",L216="Preparado",L216="En reparto",L216="Incidencia"),ISNUMBER(I216),INT(Ajustes!$C$5)&gt;INT(I216)),"Retrasado",IF(OR(L216="Entregado",L216="Facturado"),IF(AND(ISNUMBER(V216),ISNUMBER(N216),INT(Ajustes!$C$5)-INT(N216)&gt;V216),IF(L216="Entregado","Sin facturar","Cobro vencido"),""),IF(AND(ISNUMBER(V216),ISNUMBER(Q216),Q216&gt;V216),INDEX(Ajustes!$E$9:$E$17,MATCH(L216,Ajustes!$B$9:$B$17,0)),""))))))</f>
        <v/>
      </c>
      <c r="B216" s="22" t="n"/>
      <c r="C216" s="23" t="n"/>
      <c r="D216" s="24" t="n"/>
      <c r="E216" s="25" t="n"/>
      <c r="F216" s="25" t="n"/>
      <c r="G216" s="25" t="n"/>
      <c r="H216" s="26" t="n"/>
      <c r="I216" s="23" t="n"/>
      <c r="J216" s="25" t="n"/>
      <c r="K216" s="25" t="n"/>
      <c r="L216" s="25" t="n"/>
      <c r="M216" s="23" t="n"/>
      <c r="N216" s="23" t="n"/>
      <c r="O216" s="27" t="n"/>
      <c r="P216" s="25" t="n"/>
      <c r="Q216" s="28" t="str">
        <f>IF(OR(T216=0,L216="Cobrado",L216="Anulado",NOT(ISNUMBER(U216))),"",MAX(0,INT(Ajustes!$C$5)-INT(U216)))</f>
        <v/>
      </c>
      <c r="R216" s="28" t="str">
        <f>IF(OR(T216=0,L216="Anulado",NOT(ISNUMBER(N216)),NOT(ISNUMBER(I216))),"",IF(INT(N216)=INT(I216),"Sí",IF(INT(N216)&gt;INT(I216),"Tarde","Antes")))</f>
        <v/>
      </c>
      <c r="S216" t="str">
        <f>IF(T216=0,"",IF(L216="","falta el estado",IF(NOT(ISNUMBER(MATCH(L216,Ajustes!$B$9:$B$17,0))),"el estado no es de la lista",IF(E216="","falta el cliente",IF(OR(AND(C216&lt;&gt;"",NOT(ISNUMBER(C216))),AND(I216&lt;&gt;"",NOT(ISNUMBER(I216))),AND(M216&lt;&gt;"",NOT(ISNUMBER(M216))),AND(N216&lt;&gt;"",NOT(ISNUMBER(N216)))),"hay una fecha mal escrita",IF(AND(H216&lt;&gt;"",NOT(ISNUMBER(H216))),"el importe no es un número",IF(C216="","falta «Recibido el»",IF(AND(L216&lt;&gt;"Recibido",L216&lt;&gt;"Anulado",I216=""),"falta la entrega acordada",IF(AND(L216&lt;&gt;"Recibido",L216&lt;&gt;"Anulado",M216=""),"falta la fecha del estado",IF(AND(OR(L216="Entregado",L216="Facturado",L216="Cobrado"),N216=""),"falta «Entregado el»",IF(AND(N216&lt;&gt;"",OR(L216="Recibido",L216="Confirmado",L216="Preparado",L216="En reparto")),"tiene «Entregado el»: cambia el estado",IF(OR(INT(C216)&gt;INT(Ajustes!$C$5),AND(M216&lt;&gt;"",INT(M216)&gt;INT(Ajustes!$C$5)),AND(N216&lt;&gt;"",INT(N216)&gt;INT(Ajustes!$C$5))),"hay una fecha posterior a hoy",IF(AND(M216&lt;&gt;"",INT(M216)&lt;INT(C216)),"la fecha del estado es anterior a «Recibido el»",IF(AND(N216&lt;&gt;"",INT(N216)&lt;INT(C216)),"«Entregado el» es anterior a «Recibido el»",""))))))))))))))</f>
        <v/>
      </c>
      <c r="T216">
        <f>IF(COUNTA(B216:P216)&gt;0,1,0)</f>
        <v>0</v>
      </c>
      <c r="U216" t="str">
        <f>IF(T216=0,"",IF(AND(L216="Recibido",M216=""),IF(C216="","",C216),IF(M216="","",M216)))</f>
        <v/>
      </c>
      <c r="V216" t="str">
        <f>IF(OR(T216=0,NOT(ISNUMBER(MATCH(L216,Ajustes!$B$9:$B$17,0)))),"",IF(INDEX(Ajustes!$C$9:$C$17,MATCH(L216,Ajustes!$B$9:$B$17,0))="","",INDEX(Ajustes!$C$9:$C$17,MATCH(L216,Ajustes!$B$9:$B$17,0))))</f>
        <v/>
      </c>
      <c r="W216">
        <f>IF(AND(T216=1,N216="",OR(L216="Recibido",L216="Confirmado",L216="Preparado",L216="En reparto",L216="Incidencia")),1,0)</f>
        <v>0</v>
      </c>
      <c r="X216">
        <f>IF(S216&lt;&gt;"",1,0)</f>
        <v>0</v>
      </c>
      <c r="Y216">
        <f>IF(A216&lt;&gt;"",1,0)</f>
        <v>0</v>
      </c>
      <c r="Z216">
        <f>IF(T216=1,ROW()-5,0)</f>
        <v>0</v>
      </c>
    </row>
    <row r="217">
      <c r="A217" s="21" t="str">
        <f>IF(T217=0,"",IF(S217&lt;&gt;"","Revisa: "&amp;S217,IF(OR(L217="Cobrado",L217="Anulado"),"",IF(AND(N217="",OR(L217="Recibido",L217="Confirmado",L217="Preparado",L217="En reparto",L217="Incidencia"),ISNUMBER(I217),INT(Ajustes!$C$5)&gt;INT(I217)),"Retrasado",IF(OR(L217="Entregado",L217="Facturado"),IF(AND(ISNUMBER(V217),ISNUMBER(N217),INT(Ajustes!$C$5)-INT(N217)&gt;V217),IF(L217="Entregado","Sin facturar","Cobro vencido"),""),IF(AND(ISNUMBER(V217),ISNUMBER(Q217),Q217&gt;V217),INDEX(Ajustes!$E$9:$E$17,MATCH(L217,Ajustes!$B$9:$B$17,0)),""))))))</f>
        <v/>
      </c>
      <c r="B217" s="22" t="n"/>
      <c r="C217" s="23" t="n"/>
      <c r="D217" s="24" t="n"/>
      <c r="E217" s="25" t="n"/>
      <c r="F217" s="25" t="n"/>
      <c r="G217" s="25" t="n"/>
      <c r="H217" s="26" t="n"/>
      <c r="I217" s="23" t="n"/>
      <c r="J217" s="25" t="n"/>
      <c r="K217" s="25" t="n"/>
      <c r="L217" s="25" t="n"/>
      <c r="M217" s="23" t="n"/>
      <c r="N217" s="23" t="n"/>
      <c r="O217" s="27" t="n"/>
      <c r="P217" s="25" t="n"/>
      <c r="Q217" s="28" t="str">
        <f>IF(OR(T217=0,L217="Cobrado",L217="Anulado",NOT(ISNUMBER(U217))),"",MAX(0,INT(Ajustes!$C$5)-INT(U217)))</f>
        <v/>
      </c>
      <c r="R217" s="28" t="str">
        <f>IF(OR(T217=0,L217="Anulado",NOT(ISNUMBER(N217)),NOT(ISNUMBER(I217))),"",IF(INT(N217)=INT(I217),"Sí",IF(INT(N217)&gt;INT(I217),"Tarde","Antes")))</f>
        <v/>
      </c>
      <c r="S217" t="str">
        <f>IF(T217=0,"",IF(L217="","falta el estado",IF(NOT(ISNUMBER(MATCH(L217,Ajustes!$B$9:$B$17,0))),"el estado no es de la lista",IF(E217="","falta el cliente",IF(OR(AND(C217&lt;&gt;"",NOT(ISNUMBER(C217))),AND(I217&lt;&gt;"",NOT(ISNUMBER(I217))),AND(M217&lt;&gt;"",NOT(ISNUMBER(M217))),AND(N217&lt;&gt;"",NOT(ISNUMBER(N217)))),"hay una fecha mal escrita",IF(AND(H217&lt;&gt;"",NOT(ISNUMBER(H217))),"el importe no es un número",IF(C217="","falta «Recibido el»",IF(AND(L217&lt;&gt;"Recibido",L217&lt;&gt;"Anulado",I217=""),"falta la entrega acordada",IF(AND(L217&lt;&gt;"Recibido",L217&lt;&gt;"Anulado",M217=""),"falta la fecha del estado",IF(AND(OR(L217="Entregado",L217="Facturado",L217="Cobrado"),N217=""),"falta «Entregado el»",IF(AND(N217&lt;&gt;"",OR(L217="Recibido",L217="Confirmado",L217="Preparado",L217="En reparto")),"tiene «Entregado el»: cambia el estado",IF(OR(INT(C217)&gt;INT(Ajustes!$C$5),AND(M217&lt;&gt;"",INT(M217)&gt;INT(Ajustes!$C$5)),AND(N217&lt;&gt;"",INT(N217)&gt;INT(Ajustes!$C$5))),"hay una fecha posterior a hoy",IF(AND(M217&lt;&gt;"",INT(M217)&lt;INT(C217)),"la fecha del estado es anterior a «Recibido el»",IF(AND(N217&lt;&gt;"",INT(N217)&lt;INT(C217)),"«Entregado el» es anterior a «Recibido el»",""))))))))))))))</f>
        <v/>
      </c>
      <c r="T217">
        <f>IF(COUNTA(B217:P217)&gt;0,1,0)</f>
        <v>0</v>
      </c>
      <c r="U217" t="str">
        <f>IF(T217=0,"",IF(AND(L217="Recibido",M217=""),IF(C217="","",C217),IF(M217="","",M217)))</f>
        <v/>
      </c>
      <c r="V217" t="str">
        <f>IF(OR(T217=0,NOT(ISNUMBER(MATCH(L217,Ajustes!$B$9:$B$17,0)))),"",IF(INDEX(Ajustes!$C$9:$C$17,MATCH(L217,Ajustes!$B$9:$B$17,0))="","",INDEX(Ajustes!$C$9:$C$17,MATCH(L217,Ajustes!$B$9:$B$17,0))))</f>
        <v/>
      </c>
      <c r="W217">
        <f>IF(AND(T217=1,N217="",OR(L217="Recibido",L217="Confirmado",L217="Preparado",L217="En reparto",L217="Incidencia")),1,0)</f>
        <v>0</v>
      </c>
      <c r="X217">
        <f>IF(S217&lt;&gt;"",1,0)</f>
        <v>0</v>
      </c>
      <c r="Y217">
        <f>IF(A217&lt;&gt;"",1,0)</f>
        <v>0</v>
      </c>
      <c r="Z217">
        <f>IF(T217=1,ROW()-5,0)</f>
        <v>0</v>
      </c>
    </row>
    <row r="218">
      <c r="A218" s="21" t="str">
        <f>IF(T218=0,"",IF(S218&lt;&gt;"","Revisa: "&amp;S218,IF(OR(L218="Cobrado",L218="Anulado"),"",IF(AND(N218="",OR(L218="Recibido",L218="Confirmado",L218="Preparado",L218="En reparto",L218="Incidencia"),ISNUMBER(I218),INT(Ajustes!$C$5)&gt;INT(I218)),"Retrasado",IF(OR(L218="Entregado",L218="Facturado"),IF(AND(ISNUMBER(V218),ISNUMBER(N218),INT(Ajustes!$C$5)-INT(N218)&gt;V218),IF(L218="Entregado","Sin facturar","Cobro vencido"),""),IF(AND(ISNUMBER(V218),ISNUMBER(Q218),Q218&gt;V218),INDEX(Ajustes!$E$9:$E$17,MATCH(L218,Ajustes!$B$9:$B$17,0)),""))))))</f>
        <v/>
      </c>
      <c r="B218" s="22" t="n"/>
      <c r="C218" s="23" t="n"/>
      <c r="D218" s="24" t="n"/>
      <c r="E218" s="25" t="n"/>
      <c r="F218" s="25" t="n"/>
      <c r="G218" s="25" t="n"/>
      <c r="H218" s="26" t="n"/>
      <c r="I218" s="23" t="n"/>
      <c r="J218" s="25" t="n"/>
      <c r="K218" s="25" t="n"/>
      <c r="L218" s="25" t="n"/>
      <c r="M218" s="23" t="n"/>
      <c r="N218" s="23" t="n"/>
      <c r="O218" s="27" t="n"/>
      <c r="P218" s="25" t="n"/>
      <c r="Q218" s="28" t="str">
        <f>IF(OR(T218=0,L218="Cobrado",L218="Anulado",NOT(ISNUMBER(U218))),"",MAX(0,INT(Ajustes!$C$5)-INT(U218)))</f>
        <v/>
      </c>
      <c r="R218" s="28" t="str">
        <f>IF(OR(T218=0,L218="Anulado",NOT(ISNUMBER(N218)),NOT(ISNUMBER(I218))),"",IF(INT(N218)=INT(I218),"Sí",IF(INT(N218)&gt;INT(I218),"Tarde","Antes")))</f>
        <v/>
      </c>
      <c r="S218" t="str">
        <f>IF(T218=0,"",IF(L218="","falta el estado",IF(NOT(ISNUMBER(MATCH(L218,Ajustes!$B$9:$B$17,0))),"el estado no es de la lista",IF(E218="","falta el cliente",IF(OR(AND(C218&lt;&gt;"",NOT(ISNUMBER(C218))),AND(I218&lt;&gt;"",NOT(ISNUMBER(I218))),AND(M218&lt;&gt;"",NOT(ISNUMBER(M218))),AND(N218&lt;&gt;"",NOT(ISNUMBER(N218)))),"hay una fecha mal escrita",IF(AND(H218&lt;&gt;"",NOT(ISNUMBER(H218))),"el importe no es un número",IF(C218="","falta «Recibido el»",IF(AND(L218&lt;&gt;"Recibido",L218&lt;&gt;"Anulado",I218=""),"falta la entrega acordada",IF(AND(L218&lt;&gt;"Recibido",L218&lt;&gt;"Anulado",M218=""),"falta la fecha del estado",IF(AND(OR(L218="Entregado",L218="Facturado",L218="Cobrado"),N218=""),"falta «Entregado el»",IF(AND(N218&lt;&gt;"",OR(L218="Recibido",L218="Confirmado",L218="Preparado",L218="En reparto")),"tiene «Entregado el»: cambia el estado",IF(OR(INT(C218)&gt;INT(Ajustes!$C$5),AND(M218&lt;&gt;"",INT(M218)&gt;INT(Ajustes!$C$5)),AND(N218&lt;&gt;"",INT(N218)&gt;INT(Ajustes!$C$5))),"hay una fecha posterior a hoy",IF(AND(M218&lt;&gt;"",INT(M218)&lt;INT(C218)),"la fecha del estado es anterior a «Recibido el»",IF(AND(N218&lt;&gt;"",INT(N218)&lt;INT(C218)),"«Entregado el» es anterior a «Recibido el»",""))))))))))))))</f>
        <v/>
      </c>
      <c r="T218">
        <f>IF(COUNTA(B218:P218)&gt;0,1,0)</f>
        <v>0</v>
      </c>
      <c r="U218" t="str">
        <f>IF(T218=0,"",IF(AND(L218="Recibido",M218=""),IF(C218="","",C218),IF(M218="","",M218)))</f>
        <v/>
      </c>
      <c r="V218" t="str">
        <f>IF(OR(T218=0,NOT(ISNUMBER(MATCH(L218,Ajustes!$B$9:$B$17,0)))),"",IF(INDEX(Ajustes!$C$9:$C$17,MATCH(L218,Ajustes!$B$9:$B$17,0))="","",INDEX(Ajustes!$C$9:$C$17,MATCH(L218,Ajustes!$B$9:$B$17,0))))</f>
        <v/>
      </c>
      <c r="W218">
        <f>IF(AND(T218=1,N218="",OR(L218="Recibido",L218="Confirmado",L218="Preparado",L218="En reparto",L218="Incidencia")),1,0)</f>
        <v>0</v>
      </c>
      <c r="X218">
        <f>IF(S218&lt;&gt;"",1,0)</f>
        <v>0</v>
      </c>
      <c r="Y218">
        <f>IF(A218&lt;&gt;"",1,0)</f>
        <v>0</v>
      </c>
      <c r="Z218">
        <f>IF(T218=1,ROW()-5,0)</f>
        <v>0</v>
      </c>
    </row>
    <row r="219">
      <c r="A219" s="21" t="str">
        <f>IF(T219=0,"",IF(S219&lt;&gt;"","Revisa: "&amp;S219,IF(OR(L219="Cobrado",L219="Anulado"),"",IF(AND(N219="",OR(L219="Recibido",L219="Confirmado",L219="Preparado",L219="En reparto",L219="Incidencia"),ISNUMBER(I219),INT(Ajustes!$C$5)&gt;INT(I219)),"Retrasado",IF(OR(L219="Entregado",L219="Facturado"),IF(AND(ISNUMBER(V219),ISNUMBER(N219),INT(Ajustes!$C$5)-INT(N219)&gt;V219),IF(L219="Entregado","Sin facturar","Cobro vencido"),""),IF(AND(ISNUMBER(V219),ISNUMBER(Q219),Q219&gt;V219),INDEX(Ajustes!$E$9:$E$17,MATCH(L219,Ajustes!$B$9:$B$17,0)),""))))))</f>
        <v/>
      </c>
      <c r="B219" s="22" t="n"/>
      <c r="C219" s="23" t="n"/>
      <c r="D219" s="24" t="n"/>
      <c r="E219" s="25" t="n"/>
      <c r="F219" s="25" t="n"/>
      <c r="G219" s="25" t="n"/>
      <c r="H219" s="26" t="n"/>
      <c r="I219" s="23" t="n"/>
      <c r="J219" s="25" t="n"/>
      <c r="K219" s="25" t="n"/>
      <c r="L219" s="25" t="n"/>
      <c r="M219" s="23" t="n"/>
      <c r="N219" s="23" t="n"/>
      <c r="O219" s="27" t="n"/>
      <c r="P219" s="25" t="n"/>
      <c r="Q219" s="28" t="str">
        <f>IF(OR(T219=0,L219="Cobrado",L219="Anulado",NOT(ISNUMBER(U219))),"",MAX(0,INT(Ajustes!$C$5)-INT(U219)))</f>
        <v/>
      </c>
      <c r="R219" s="28" t="str">
        <f>IF(OR(T219=0,L219="Anulado",NOT(ISNUMBER(N219)),NOT(ISNUMBER(I219))),"",IF(INT(N219)=INT(I219),"Sí",IF(INT(N219)&gt;INT(I219),"Tarde","Antes")))</f>
        <v/>
      </c>
      <c r="S219" t="str">
        <f>IF(T219=0,"",IF(L219="","falta el estado",IF(NOT(ISNUMBER(MATCH(L219,Ajustes!$B$9:$B$17,0))),"el estado no es de la lista",IF(E219="","falta el cliente",IF(OR(AND(C219&lt;&gt;"",NOT(ISNUMBER(C219))),AND(I219&lt;&gt;"",NOT(ISNUMBER(I219))),AND(M219&lt;&gt;"",NOT(ISNUMBER(M219))),AND(N219&lt;&gt;"",NOT(ISNUMBER(N219)))),"hay una fecha mal escrita",IF(AND(H219&lt;&gt;"",NOT(ISNUMBER(H219))),"el importe no es un número",IF(C219="","falta «Recibido el»",IF(AND(L219&lt;&gt;"Recibido",L219&lt;&gt;"Anulado",I219=""),"falta la entrega acordada",IF(AND(L219&lt;&gt;"Recibido",L219&lt;&gt;"Anulado",M219=""),"falta la fecha del estado",IF(AND(OR(L219="Entregado",L219="Facturado",L219="Cobrado"),N219=""),"falta «Entregado el»",IF(AND(N219&lt;&gt;"",OR(L219="Recibido",L219="Confirmado",L219="Preparado",L219="En reparto")),"tiene «Entregado el»: cambia el estado",IF(OR(INT(C219)&gt;INT(Ajustes!$C$5),AND(M219&lt;&gt;"",INT(M219)&gt;INT(Ajustes!$C$5)),AND(N219&lt;&gt;"",INT(N219)&gt;INT(Ajustes!$C$5))),"hay una fecha posterior a hoy",IF(AND(M219&lt;&gt;"",INT(M219)&lt;INT(C219)),"la fecha del estado es anterior a «Recibido el»",IF(AND(N219&lt;&gt;"",INT(N219)&lt;INT(C219)),"«Entregado el» es anterior a «Recibido el»",""))))))))))))))</f>
        <v/>
      </c>
      <c r="T219">
        <f>IF(COUNTA(B219:P219)&gt;0,1,0)</f>
        <v>0</v>
      </c>
      <c r="U219" t="str">
        <f>IF(T219=0,"",IF(AND(L219="Recibido",M219=""),IF(C219="","",C219),IF(M219="","",M219)))</f>
        <v/>
      </c>
      <c r="V219" t="str">
        <f>IF(OR(T219=0,NOT(ISNUMBER(MATCH(L219,Ajustes!$B$9:$B$17,0)))),"",IF(INDEX(Ajustes!$C$9:$C$17,MATCH(L219,Ajustes!$B$9:$B$17,0))="","",INDEX(Ajustes!$C$9:$C$17,MATCH(L219,Ajustes!$B$9:$B$17,0))))</f>
        <v/>
      </c>
      <c r="W219">
        <f>IF(AND(T219=1,N219="",OR(L219="Recibido",L219="Confirmado",L219="Preparado",L219="En reparto",L219="Incidencia")),1,0)</f>
        <v>0</v>
      </c>
      <c r="X219">
        <f>IF(S219&lt;&gt;"",1,0)</f>
        <v>0</v>
      </c>
      <c r="Y219">
        <f>IF(A219&lt;&gt;"",1,0)</f>
        <v>0</v>
      </c>
      <c r="Z219">
        <f>IF(T219=1,ROW()-5,0)</f>
        <v>0</v>
      </c>
    </row>
    <row r="220">
      <c r="A220" s="21" t="str">
        <f>IF(T220=0,"",IF(S220&lt;&gt;"","Revisa: "&amp;S220,IF(OR(L220="Cobrado",L220="Anulado"),"",IF(AND(N220="",OR(L220="Recibido",L220="Confirmado",L220="Preparado",L220="En reparto",L220="Incidencia"),ISNUMBER(I220),INT(Ajustes!$C$5)&gt;INT(I220)),"Retrasado",IF(OR(L220="Entregado",L220="Facturado"),IF(AND(ISNUMBER(V220),ISNUMBER(N220),INT(Ajustes!$C$5)-INT(N220)&gt;V220),IF(L220="Entregado","Sin facturar","Cobro vencido"),""),IF(AND(ISNUMBER(V220),ISNUMBER(Q220),Q220&gt;V220),INDEX(Ajustes!$E$9:$E$17,MATCH(L220,Ajustes!$B$9:$B$17,0)),""))))))</f>
        <v/>
      </c>
      <c r="B220" s="22" t="n"/>
      <c r="C220" s="23" t="n"/>
      <c r="D220" s="24" t="n"/>
      <c r="E220" s="25" t="n"/>
      <c r="F220" s="25" t="n"/>
      <c r="G220" s="25" t="n"/>
      <c r="H220" s="26" t="n"/>
      <c r="I220" s="23" t="n"/>
      <c r="J220" s="25" t="n"/>
      <c r="K220" s="25" t="n"/>
      <c r="L220" s="25" t="n"/>
      <c r="M220" s="23" t="n"/>
      <c r="N220" s="23" t="n"/>
      <c r="O220" s="27" t="n"/>
      <c r="P220" s="25" t="n"/>
      <c r="Q220" s="28" t="str">
        <f>IF(OR(T220=0,L220="Cobrado",L220="Anulado",NOT(ISNUMBER(U220))),"",MAX(0,INT(Ajustes!$C$5)-INT(U220)))</f>
        <v/>
      </c>
      <c r="R220" s="28" t="str">
        <f>IF(OR(T220=0,L220="Anulado",NOT(ISNUMBER(N220)),NOT(ISNUMBER(I220))),"",IF(INT(N220)=INT(I220),"Sí",IF(INT(N220)&gt;INT(I220),"Tarde","Antes")))</f>
        <v/>
      </c>
      <c r="S220" t="str">
        <f>IF(T220=0,"",IF(L220="","falta el estado",IF(NOT(ISNUMBER(MATCH(L220,Ajustes!$B$9:$B$17,0))),"el estado no es de la lista",IF(E220="","falta el cliente",IF(OR(AND(C220&lt;&gt;"",NOT(ISNUMBER(C220))),AND(I220&lt;&gt;"",NOT(ISNUMBER(I220))),AND(M220&lt;&gt;"",NOT(ISNUMBER(M220))),AND(N220&lt;&gt;"",NOT(ISNUMBER(N220)))),"hay una fecha mal escrita",IF(AND(H220&lt;&gt;"",NOT(ISNUMBER(H220))),"el importe no es un número",IF(C220="","falta «Recibido el»",IF(AND(L220&lt;&gt;"Recibido",L220&lt;&gt;"Anulado",I220=""),"falta la entrega acordada",IF(AND(L220&lt;&gt;"Recibido",L220&lt;&gt;"Anulado",M220=""),"falta la fecha del estado",IF(AND(OR(L220="Entregado",L220="Facturado",L220="Cobrado"),N220=""),"falta «Entregado el»",IF(AND(N220&lt;&gt;"",OR(L220="Recibido",L220="Confirmado",L220="Preparado",L220="En reparto")),"tiene «Entregado el»: cambia el estado",IF(OR(INT(C220)&gt;INT(Ajustes!$C$5),AND(M220&lt;&gt;"",INT(M220)&gt;INT(Ajustes!$C$5)),AND(N220&lt;&gt;"",INT(N220)&gt;INT(Ajustes!$C$5))),"hay una fecha posterior a hoy",IF(AND(M220&lt;&gt;"",INT(M220)&lt;INT(C220)),"la fecha del estado es anterior a «Recibido el»",IF(AND(N220&lt;&gt;"",INT(N220)&lt;INT(C220)),"«Entregado el» es anterior a «Recibido el»",""))))))))))))))</f>
        <v/>
      </c>
      <c r="T220">
        <f>IF(COUNTA(B220:P220)&gt;0,1,0)</f>
        <v>0</v>
      </c>
      <c r="U220" t="str">
        <f>IF(T220=0,"",IF(AND(L220="Recibido",M220=""),IF(C220="","",C220),IF(M220="","",M220)))</f>
        <v/>
      </c>
      <c r="V220" t="str">
        <f>IF(OR(T220=0,NOT(ISNUMBER(MATCH(L220,Ajustes!$B$9:$B$17,0)))),"",IF(INDEX(Ajustes!$C$9:$C$17,MATCH(L220,Ajustes!$B$9:$B$17,0))="","",INDEX(Ajustes!$C$9:$C$17,MATCH(L220,Ajustes!$B$9:$B$17,0))))</f>
        <v/>
      </c>
      <c r="W220">
        <f>IF(AND(T220=1,N220="",OR(L220="Recibido",L220="Confirmado",L220="Preparado",L220="En reparto",L220="Incidencia")),1,0)</f>
        <v>0</v>
      </c>
      <c r="X220">
        <f>IF(S220&lt;&gt;"",1,0)</f>
        <v>0</v>
      </c>
      <c r="Y220">
        <f>IF(A220&lt;&gt;"",1,0)</f>
        <v>0</v>
      </c>
      <c r="Z220">
        <f>IF(T220=1,ROW()-5,0)</f>
        <v>0</v>
      </c>
    </row>
    <row r="221">
      <c r="A221" s="21" t="str">
        <f>IF(T221=0,"",IF(S221&lt;&gt;"","Revisa: "&amp;S221,IF(OR(L221="Cobrado",L221="Anulado"),"",IF(AND(N221="",OR(L221="Recibido",L221="Confirmado",L221="Preparado",L221="En reparto",L221="Incidencia"),ISNUMBER(I221),INT(Ajustes!$C$5)&gt;INT(I221)),"Retrasado",IF(OR(L221="Entregado",L221="Facturado"),IF(AND(ISNUMBER(V221),ISNUMBER(N221),INT(Ajustes!$C$5)-INT(N221)&gt;V221),IF(L221="Entregado","Sin facturar","Cobro vencido"),""),IF(AND(ISNUMBER(V221),ISNUMBER(Q221),Q221&gt;V221),INDEX(Ajustes!$E$9:$E$17,MATCH(L221,Ajustes!$B$9:$B$17,0)),""))))))</f>
        <v/>
      </c>
      <c r="B221" s="22" t="n"/>
      <c r="C221" s="23" t="n"/>
      <c r="D221" s="24" t="n"/>
      <c r="E221" s="25" t="n"/>
      <c r="F221" s="25" t="n"/>
      <c r="G221" s="25" t="n"/>
      <c r="H221" s="26" t="n"/>
      <c r="I221" s="23" t="n"/>
      <c r="J221" s="25" t="n"/>
      <c r="K221" s="25" t="n"/>
      <c r="L221" s="25" t="n"/>
      <c r="M221" s="23" t="n"/>
      <c r="N221" s="23" t="n"/>
      <c r="O221" s="27" t="n"/>
      <c r="P221" s="25" t="n"/>
      <c r="Q221" s="28" t="str">
        <f>IF(OR(T221=0,L221="Cobrado",L221="Anulado",NOT(ISNUMBER(U221))),"",MAX(0,INT(Ajustes!$C$5)-INT(U221)))</f>
        <v/>
      </c>
      <c r="R221" s="28" t="str">
        <f>IF(OR(T221=0,L221="Anulado",NOT(ISNUMBER(N221)),NOT(ISNUMBER(I221))),"",IF(INT(N221)=INT(I221),"Sí",IF(INT(N221)&gt;INT(I221),"Tarde","Antes")))</f>
        <v/>
      </c>
      <c r="S221" t="str">
        <f>IF(T221=0,"",IF(L221="","falta el estado",IF(NOT(ISNUMBER(MATCH(L221,Ajustes!$B$9:$B$17,0))),"el estado no es de la lista",IF(E221="","falta el cliente",IF(OR(AND(C221&lt;&gt;"",NOT(ISNUMBER(C221))),AND(I221&lt;&gt;"",NOT(ISNUMBER(I221))),AND(M221&lt;&gt;"",NOT(ISNUMBER(M221))),AND(N221&lt;&gt;"",NOT(ISNUMBER(N221)))),"hay una fecha mal escrita",IF(AND(H221&lt;&gt;"",NOT(ISNUMBER(H221))),"el importe no es un número",IF(C221="","falta «Recibido el»",IF(AND(L221&lt;&gt;"Recibido",L221&lt;&gt;"Anulado",I221=""),"falta la entrega acordada",IF(AND(L221&lt;&gt;"Recibido",L221&lt;&gt;"Anulado",M221=""),"falta la fecha del estado",IF(AND(OR(L221="Entregado",L221="Facturado",L221="Cobrado"),N221=""),"falta «Entregado el»",IF(AND(N221&lt;&gt;"",OR(L221="Recibido",L221="Confirmado",L221="Preparado",L221="En reparto")),"tiene «Entregado el»: cambia el estado",IF(OR(INT(C221)&gt;INT(Ajustes!$C$5),AND(M221&lt;&gt;"",INT(M221)&gt;INT(Ajustes!$C$5)),AND(N221&lt;&gt;"",INT(N221)&gt;INT(Ajustes!$C$5))),"hay una fecha posterior a hoy",IF(AND(M221&lt;&gt;"",INT(M221)&lt;INT(C221)),"la fecha del estado es anterior a «Recibido el»",IF(AND(N221&lt;&gt;"",INT(N221)&lt;INT(C221)),"«Entregado el» es anterior a «Recibido el»",""))))))))))))))</f>
        <v/>
      </c>
      <c r="T221">
        <f>IF(COUNTA(B221:P221)&gt;0,1,0)</f>
        <v>0</v>
      </c>
      <c r="U221" t="str">
        <f>IF(T221=0,"",IF(AND(L221="Recibido",M221=""),IF(C221="","",C221),IF(M221="","",M221)))</f>
        <v/>
      </c>
      <c r="V221" t="str">
        <f>IF(OR(T221=0,NOT(ISNUMBER(MATCH(L221,Ajustes!$B$9:$B$17,0)))),"",IF(INDEX(Ajustes!$C$9:$C$17,MATCH(L221,Ajustes!$B$9:$B$17,0))="","",INDEX(Ajustes!$C$9:$C$17,MATCH(L221,Ajustes!$B$9:$B$17,0))))</f>
        <v/>
      </c>
      <c r="W221">
        <f>IF(AND(T221=1,N221="",OR(L221="Recibido",L221="Confirmado",L221="Preparado",L221="En reparto",L221="Incidencia")),1,0)</f>
        <v>0</v>
      </c>
      <c r="X221">
        <f>IF(S221&lt;&gt;"",1,0)</f>
        <v>0</v>
      </c>
      <c r="Y221">
        <f>IF(A221&lt;&gt;"",1,0)</f>
        <v>0</v>
      </c>
      <c r="Z221">
        <f>IF(T221=1,ROW()-5,0)</f>
        <v>0</v>
      </c>
    </row>
    <row r="222">
      <c r="A222" s="21" t="str">
        <f>IF(T222=0,"",IF(S222&lt;&gt;"","Revisa: "&amp;S222,IF(OR(L222="Cobrado",L222="Anulado"),"",IF(AND(N222="",OR(L222="Recibido",L222="Confirmado",L222="Preparado",L222="En reparto",L222="Incidencia"),ISNUMBER(I222),INT(Ajustes!$C$5)&gt;INT(I222)),"Retrasado",IF(OR(L222="Entregado",L222="Facturado"),IF(AND(ISNUMBER(V222),ISNUMBER(N222),INT(Ajustes!$C$5)-INT(N222)&gt;V222),IF(L222="Entregado","Sin facturar","Cobro vencido"),""),IF(AND(ISNUMBER(V222),ISNUMBER(Q222),Q222&gt;V222),INDEX(Ajustes!$E$9:$E$17,MATCH(L222,Ajustes!$B$9:$B$17,0)),""))))))</f>
        <v/>
      </c>
      <c r="B222" s="22" t="n"/>
      <c r="C222" s="23" t="n"/>
      <c r="D222" s="24" t="n"/>
      <c r="E222" s="25" t="n"/>
      <c r="F222" s="25" t="n"/>
      <c r="G222" s="25" t="n"/>
      <c r="H222" s="26" t="n"/>
      <c r="I222" s="23" t="n"/>
      <c r="J222" s="25" t="n"/>
      <c r="K222" s="25" t="n"/>
      <c r="L222" s="25" t="n"/>
      <c r="M222" s="23" t="n"/>
      <c r="N222" s="23" t="n"/>
      <c r="O222" s="27" t="n"/>
      <c r="P222" s="25" t="n"/>
      <c r="Q222" s="28" t="str">
        <f>IF(OR(T222=0,L222="Cobrado",L222="Anulado",NOT(ISNUMBER(U222))),"",MAX(0,INT(Ajustes!$C$5)-INT(U222)))</f>
        <v/>
      </c>
      <c r="R222" s="28" t="str">
        <f>IF(OR(T222=0,L222="Anulado",NOT(ISNUMBER(N222)),NOT(ISNUMBER(I222))),"",IF(INT(N222)=INT(I222),"Sí",IF(INT(N222)&gt;INT(I222),"Tarde","Antes")))</f>
        <v/>
      </c>
      <c r="S222" t="str">
        <f>IF(T222=0,"",IF(L222="","falta el estado",IF(NOT(ISNUMBER(MATCH(L222,Ajustes!$B$9:$B$17,0))),"el estado no es de la lista",IF(E222="","falta el cliente",IF(OR(AND(C222&lt;&gt;"",NOT(ISNUMBER(C222))),AND(I222&lt;&gt;"",NOT(ISNUMBER(I222))),AND(M222&lt;&gt;"",NOT(ISNUMBER(M222))),AND(N222&lt;&gt;"",NOT(ISNUMBER(N222)))),"hay una fecha mal escrita",IF(AND(H222&lt;&gt;"",NOT(ISNUMBER(H222))),"el importe no es un número",IF(C222="","falta «Recibido el»",IF(AND(L222&lt;&gt;"Recibido",L222&lt;&gt;"Anulado",I222=""),"falta la entrega acordada",IF(AND(L222&lt;&gt;"Recibido",L222&lt;&gt;"Anulado",M222=""),"falta la fecha del estado",IF(AND(OR(L222="Entregado",L222="Facturado",L222="Cobrado"),N222=""),"falta «Entregado el»",IF(AND(N222&lt;&gt;"",OR(L222="Recibido",L222="Confirmado",L222="Preparado",L222="En reparto")),"tiene «Entregado el»: cambia el estado",IF(OR(INT(C222)&gt;INT(Ajustes!$C$5),AND(M222&lt;&gt;"",INT(M222)&gt;INT(Ajustes!$C$5)),AND(N222&lt;&gt;"",INT(N222)&gt;INT(Ajustes!$C$5))),"hay una fecha posterior a hoy",IF(AND(M222&lt;&gt;"",INT(M222)&lt;INT(C222)),"la fecha del estado es anterior a «Recibido el»",IF(AND(N222&lt;&gt;"",INT(N222)&lt;INT(C222)),"«Entregado el» es anterior a «Recibido el»",""))))))))))))))</f>
        <v/>
      </c>
      <c r="T222">
        <f>IF(COUNTA(B222:P222)&gt;0,1,0)</f>
        <v>0</v>
      </c>
      <c r="U222" t="str">
        <f>IF(T222=0,"",IF(AND(L222="Recibido",M222=""),IF(C222="","",C222),IF(M222="","",M222)))</f>
        <v/>
      </c>
      <c r="V222" t="str">
        <f>IF(OR(T222=0,NOT(ISNUMBER(MATCH(L222,Ajustes!$B$9:$B$17,0)))),"",IF(INDEX(Ajustes!$C$9:$C$17,MATCH(L222,Ajustes!$B$9:$B$17,0))="","",INDEX(Ajustes!$C$9:$C$17,MATCH(L222,Ajustes!$B$9:$B$17,0))))</f>
        <v/>
      </c>
      <c r="W222">
        <f>IF(AND(T222=1,N222="",OR(L222="Recibido",L222="Confirmado",L222="Preparado",L222="En reparto",L222="Incidencia")),1,0)</f>
        <v>0</v>
      </c>
      <c r="X222">
        <f>IF(S222&lt;&gt;"",1,0)</f>
        <v>0</v>
      </c>
      <c r="Y222">
        <f>IF(A222&lt;&gt;"",1,0)</f>
        <v>0</v>
      </c>
      <c r="Z222">
        <f>IF(T222=1,ROW()-5,0)</f>
        <v>0</v>
      </c>
    </row>
    <row r="223">
      <c r="A223" s="21" t="str">
        <f>IF(T223=0,"",IF(S223&lt;&gt;"","Revisa: "&amp;S223,IF(OR(L223="Cobrado",L223="Anulado"),"",IF(AND(N223="",OR(L223="Recibido",L223="Confirmado",L223="Preparado",L223="En reparto",L223="Incidencia"),ISNUMBER(I223),INT(Ajustes!$C$5)&gt;INT(I223)),"Retrasado",IF(OR(L223="Entregado",L223="Facturado"),IF(AND(ISNUMBER(V223),ISNUMBER(N223),INT(Ajustes!$C$5)-INT(N223)&gt;V223),IF(L223="Entregado","Sin facturar","Cobro vencido"),""),IF(AND(ISNUMBER(V223),ISNUMBER(Q223),Q223&gt;V223),INDEX(Ajustes!$E$9:$E$17,MATCH(L223,Ajustes!$B$9:$B$17,0)),""))))))</f>
        <v/>
      </c>
      <c r="B223" s="22" t="n"/>
      <c r="C223" s="23" t="n"/>
      <c r="D223" s="24" t="n"/>
      <c r="E223" s="25" t="n"/>
      <c r="F223" s="25" t="n"/>
      <c r="G223" s="25" t="n"/>
      <c r="H223" s="26" t="n"/>
      <c r="I223" s="23" t="n"/>
      <c r="J223" s="25" t="n"/>
      <c r="K223" s="25" t="n"/>
      <c r="L223" s="25" t="n"/>
      <c r="M223" s="23" t="n"/>
      <c r="N223" s="23" t="n"/>
      <c r="O223" s="27" t="n"/>
      <c r="P223" s="25" t="n"/>
      <c r="Q223" s="28" t="str">
        <f>IF(OR(T223=0,L223="Cobrado",L223="Anulado",NOT(ISNUMBER(U223))),"",MAX(0,INT(Ajustes!$C$5)-INT(U223)))</f>
        <v/>
      </c>
      <c r="R223" s="28" t="str">
        <f>IF(OR(T223=0,L223="Anulado",NOT(ISNUMBER(N223)),NOT(ISNUMBER(I223))),"",IF(INT(N223)=INT(I223),"Sí",IF(INT(N223)&gt;INT(I223),"Tarde","Antes")))</f>
        <v/>
      </c>
      <c r="S223" t="str">
        <f>IF(T223=0,"",IF(L223="","falta el estado",IF(NOT(ISNUMBER(MATCH(L223,Ajustes!$B$9:$B$17,0))),"el estado no es de la lista",IF(E223="","falta el cliente",IF(OR(AND(C223&lt;&gt;"",NOT(ISNUMBER(C223))),AND(I223&lt;&gt;"",NOT(ISNUMBER(I223))),AND(M223&lt;&gt;"",NOT(ISNUMBER(M223))),AND(N223&lt;&gt;"",NOT(ISNUMBER(N223)))),"hay una fecha mal escrita",IF(AND(H223&lt;&gt;"",NOT(ISNUMBER(H223))),"el importe no es un número",IF(C223="","falta «Recibido el»",IF(AND(L223&lt;&gt;"Recibido",L223&lt;&gt;"Anulado",I223=""),"falta la entrega acordada",IF(AND(L223&lt;&gt;"Recibido",L223&lt;&gt;"Anulado",M223=""),"falta la fecha del estado",IF(AND(OR(L223="Entregado",L223="Facturado",L223="Cobrado"),N223=""),"falta «Entregado el»",IF(AND(N223&lt;&gt;"",OR(L223="Recibido",L223="Confirmado",L223="Preparado",L223="En reparto")),"tiene «Entregado el»: cambia el estado",IF(OR(INT(C223)&gt;INT(Ajustes!$C$5),AND(M223&lt;&gt;"",INT(M223)&gt;INT(Ajustes!$C$5)),AND(N223&lt;&gt;"",INT(N223)&gt;INT(Ajustes!$C$5))),"hay una fecha posterior a hoy",IF(AND(M223&lt;&gt;"",INT(M223)&lt;INT(C223)),"la fecha del estado es anterior a «Recibido el»",IF(AND(N223&lt;&gt;"",INT(N223)&lt;INT(C223)),"«Entregado el» es anterior a «Recibido el»",""))))))))))))))</f>
        <v/>
      </c>
      <c r="T223">
        <f>IF(COUNTA(B223:P223)&gt;0,1,0)</f>
        <v>0</v>
      </c>
      <c r="U223" t="str">
        <f>IF(T223=0,"",IF(AND(L223="Recibido",M223=""),IF(C223="","",C223),IF(M223="","",M223)))</f>
        <v/>
      </c>
      <c r="V223" t="str">
        <f>IF(OR(T223=0,NOT(ISNUMBER(MATCH(L223,Ajustes!$B$9:$B$17,0)))),"",IF(INDEX(Ajustes!$C$9:$C$17,MATCH(L223,Ajustes!$B$9:$B$17,0))="","",INDEX(Ajustes!$C$9:$C$17,MATCH(L223,Ajustes!$B$9:$B$17,0))))</f>
        <v/>
      </c>
      <c r="W223">
        <f>IF(AND(T223=1,N223="",OR(L223="Recibido",L223="Confirmado",L223="Preparado",L223="En reparto",L223="Incidencia")),1,0)</f>
        <v>0</v>
      </c>
      <c r="X223">
        <f>IF(S223&lt;&gt;"",1,0)</f>
        <v>0</v>
      </c>
      <c r="Y223">
        <f>IF(A223&lt;&gt;"",1,0)</f>
        <v>0</v>
      </c>
      <c r="Z223">
        <f>IF(T223=1,ROW()-5,0)</f>
        <v>0</v>
      </c>
    </row>
    <row r="224">
      <c r="A224" s="21" t="str">
        <f>IF(T224=0,"",IF(S224&lt;&gt;"","Revisa: "&amp;S224,IF(OR(L224="Cobrado",L224="Anulado"),"",IF(AND(N224="",OR(L224="Recibido",L224="Confirmado",L224="Preparado",L224="En reparto",L224="Incidencia"),ISNUMBER(I224),INT(Ajustes!$C$5)&gt;INT(I224)),"Retrasado",IF(OR(L224="Entregado",L224="Facturado"),IF(AND(ISNUMBER(V224),ISNUMBER(N224),INT(Ajustes!$C$5)-INT(N224)&gt;V224),IF(L224="Entregado","Sin facturar","Cobro vencido"),""),IF(AND(ISNUMBER(V224),ISNUMBER(Q224),Q224&gt;V224),INDEX(Ajustes!$E$9:$E$17,MATCH(L224,Ajustes!$B$9:$B$17,0)),""))))))</f>
        <v/>
      </c>
      <c r="B224" s="22" t="n"/>
      <c r="C224" s="23" t="n"/>
      <c r="D224" s="24" t="n"/>
      <c r="E224" s="25" t="n"/>
      <c r="F224" s="25" t="n"/>
      <c r="G224" s="25" t="n"/>
      <c r="H224" s="26" t="n"/>
      <c r="I224" s="23" t="n"/>
      <c r="J224" s="25" t="n"/>
      <c r="K224" s="25" t="n"/>
      <c r="L224" s="25" t="n"/>
      <c r="M224" s="23" t="n"/>
      <c r="N224" s="23" t="n"/>
      <c r="O224" s="27" t="n"/>
      <c r="P224" s="25" t="n"/>
      <c r="Q224" s="28" t="str">
        <f>IF(OR(T224=0,L224="Cobrado",L224="Anulado",NOT(ISNUMBER(U224))),"",MAX(0,INT(Ajustes!$C$5)-INT(U224)))</f>
        <v/>
      </c>
      <c r="R224" s="28" t="str">
        <f>IF(OR(T224=0,L224="Anulado",NOT(ISNUMBER(N224)),NOT(ISNUMBER(I224))),"",IF(INT(N224)=INT(I224),"Sí",IF(INT(N224)&gt;INT(I224),"Tarde","Antes")))</f>
        <v/>
      </c>
      <c r="S224" t="str">
        <f>IF(T224=0,"",IF(L224="","falta el estado",IF(NOT(ISNUMBER(MATCH(L224,Ajustes!$B$9:$B$17,0))),"el estado no es de la lista",IF(E224="","falta el cliente",IF(OR(AND(C224&lt;&gt;"",NOT(ISNUMBER(C224))),AND(I224&lt;&gt;"",NOT(ISNUMBER(I224))),AND(M224&lt;&gt;"",NOT(ISNUMBER(M224))),AND(N224&lt;&gt;"",NOT(ISNUMBER(N224)))),"hay una fecha mal escrita",IF(AND(H224&lt;&gt;"",NOT(ISNUMBER(H224))),"el importe no es un número",IF(C224="","falta «Recibido el»",IF(AND(L224&lt;&gt;"Recibido",L224&lt;&gt;"Anulado",I224=""),"falta la entrega acordada",IF(AND(L224&lt;&gt;"Recibido",L224&lt;&gt;"Anulado",M224=""),"falta la fecha del estado",IF(AND(OR(L224="Entregado",L224="Facturado",L224="Cobrado"),N224=""),"falta «Entregado el»",IF(AND(N224&lt;&gt;"",OR(L224="Recibido",L224="Confirmado",L224="Preparado",L224="En reparto")),"tiene «Entregado el»: cambia el estado",IF(OR(INT(C224)&gt;INT(Ajustes!$C$5),AND(M224&lt;&gt;"",INT(M224)&gt;INT(Ajustes!$C$5)),AND(N224&lt;&gt;"",INT(N224)&gt;INT(Ajustes!$C$5))),"hay una fecha posterior a hoy",IF(AND(M224&lt;&gt;"",INT(M224)&lt;INT(C224)),"la fecha del estado es anterior a «Recibido el»",IF(AND(N224&lt;&gt;"",INT(N224)&lt;INT(C224)),"«Entregado el» es anterior a «Recibido el»",""))))))))))))))</f>
        <v/>
      </c>
      <c r="T224">
        <f>IF(COUNTA(B224:P224)&gt;0,1,0)</f>
        <v>0</v>
      </c>
      <c r="U224" t="str">
        <f>IF(T224=0,"",IF(AND(L224="Recibido",M224=""),IF(C224="","",C224),IF(M224="","",M224)))</f>
        <v/>
      </c>
      <c r="V224" t="str">
        <f>IF(OR(T224=0,NOT(ISNUMBER(MATCH(L224,Ajustes!$B$9:$B$17,0)))),"",IF(INDEX(Ajustes!$C$9:$C$17,MATCH(L224,Ajustes!$B$9:$B$17,0))="","",INDEX(Ajustes!$C$9:$C$17,MATCH(L224,Ajustes!$B$9:$B$17,0))))</f>
        <v/>
      </c>
      <c r="W224">
        <f>IF(AND(T224=1,N224="",OR(L224="Recibido",L224="Confirmado",L224="Preparado",L224="En reparto",L224="Incidencia")),1,0)</f>
        <v>0</v>
      </c>
      <c r="X224">
        <f>IF(S224&lt;&gt;"",1,0)</f>
        <v>0</v>
      </c>
      <c r="Y224">
        <f>IF(A224&lt;&gt;"",1,0)</f>
        <v>0</v>
      </c>
      <c r="Z224">
        <f>IF(T224=1,ROW()-5,0)</f>
        <v>0</v>
      </c>
    </row>
    <row r="225">
      <c r="A225" s="21" t="str">
        <f>IF(T225=0,"",IF(S225&lt;&gt;"","Revisa: "&amp;S225,IF(OR(L225="Cobrado",L225="Anulado"),"",IF(AND(N225="",OR(L225="Recibido",L225="Confirmado",L225="Preparado",L225="En reparto",L225="Incidencia"),ISNUMBER(I225),INT(Ajustes!$C$5)&gt;INT(I225)),"Retrasado",IF(OR(L225="Entregado",L225="Facturado"),IF(AND(ISNUMBER(V225),ISNUMBER(N225),INT(Ajustes!$C$5)-INT(N225)&gt;V225),IF(L225="Entregado","Sin facturar","Cobro vencido"),""),IF(AND(ISNUMBER(V225),ISNUMBER(Q225),Q225&gt;V225),INDEX(Ajustes!$E$9:$E$17,MATCH(L225,Ajustes!$B$9:$B$17,0)),""))))))</f>
        <v/>
      </c>
      <c r="B225" s="22" t="n"/>
      <c r="C225" s="23" t="n"/>
      <c r="D225" s="24" t="n"/>
      <c r="E225" s="25" t="n"/>
      <c r="F225" s="25" t="n"/>
      <c r="G225" s="25" t="n"/>
      <c r="H225" s="26" t="n"/>
      <c r="I225" s="23" t="n"/>
      <c r="J225" s="25" t="n"/>
      <c r="K225" s="25" t="n"/>
      <c r="L225" s="25" t="n"/>
      <c r="M225" s="23" t="n"/>
      <c r="N225" s="23" t="n"/>
      <c r="O225" s="27" t="n"/>
      <c r="P225" s="25" t="n"/>
      <c r="Q225" s="28" t="str">
        <f>IF(OR(T225=0,L225="Cobrado",L225="Anulado",NOT(ISNUMBER(U225))),"",MAX(0,INT(Ajustes!$C$5)-INT(U225)))</f>
        <v/>
      </c>
      <c r="R225" s="28" t="str">
        <f>IF(OR(T225=0,L225="Anulado",NOT(ISNUMBER(N225)),NOT(ISNUMBER(I225))),"",IF(INT(N225)=INT(I225),"Sí",IF(INT(N225)&gt;INT(I225),"Tarde","Antes")))</f>
        <v/>
      </c>
      <c r="S225" t="str">
        <f>IF(T225=0,"",IF(L225="","falta el estado",IF(NOT(ISNUMBER(MATCH(L225,Ajustes!$B$9:$B$17,0))),"el estado no es de la lista",IF(E225="","falta el cliente",IF(OR(AND(C225&lt;&gt;"",NOT(ISNUMBER(C225))),AND(I225&lt;&gt;"",NOT(ISNUMBER(I225))),AND(M225&lt;&gt;"",NOT(ISNUMBER(M225))),AND(N225&lt;&gt;"",NOT(ISNUMBER(N225)))),"hay una fecha mal escrita",IF(AND(H225&lt;&gt;"",NOT(ISNUMBER(H225))),"el importe no es un número",IF(C225="","falta «Recibido el»",IF(AND(L225&lt;&gt;"Recibido",L225&lt;&gt;"Anulado",I225=""),"falta la entrega acordada",IF(AND(L225&lt;&gt;"Recibido",L225&lt;&gt;"Anulado",M225=""),"falta la fecha del estado",IF(AND(OR(L225="Entregado",L225="Facturado",L225="Cobrado"),N225=""),"falta «Entregado el»",IF(AND(N225&lt;&gt;"",OR(L225="Recibido",L225="Confirmado",L225="Preparado",L225="En reparto")),"tiene «Entregado el»: cambia el estado",IF(OR(INT(C225)&gt;INT(Ajustes!$C$5),AND(M225&lt;&gt;"",INT(M225)&gt;INT(Ajustes!$C$5)),AND(N225&lt;&gt;"",INT(N225)&gt;INT(Ajustes!$C$5))),"hay una fecha posterior a hoy",IF(AND(M225&lt;&gt;"",INT(M225)&lt;INT(C225)),"la fecha del estado es anterior a «Recibido el»",IF(AND(N225&lt;&gt;"",INT(N225)&lt;INT(C225)),"«Entregado el» es anterior a «Recibido el»",""))))))))))))))</f>
        <v/>
      </c>
      <c r="T225">
        <f>IF(COUNTA(B225:P225)&gt;0,1,0)</f>
        <v>0</v>
      </c>
      <c r="U225" t="str">
        <f>IF(T225=0,"",IF(AND(L225="Recibido",M225=""),IF(C225="","",C225),IF(M225="","",M225)))</f>
        <v/>
      </c>
      <c r="V225" t="str">
        <f>IF(OR(T225=0,NOT(ISNUMBER(MATCH(L225,Ajustes!$B$9:$B$17,0)))),"",IF(INDEX(Ajustes!$C$9:$C$17,MATCH(L225,Ajustes!$B$9:$B$17,0))="","",INDEX(Ajustes!$C$9:$C$17,MATCH(L225,Ajustes!$B$9:$B$17,0))))</f>
        <v/>
      </c>
      <c r="W225">
        <f>IF(AND(T225=1,N225="",OR(L225="Recibido",L225="Confirmado",L225="Preparado",L225="En reparto",L225="Incidencia")),1,0)</f>
        <v>0</v>
      </c>
      <c r="X225">
        <f>IF(S225&lt;&gt;"",1,0)</f>
        <v>0</v>
      </c>
      <c r="Y225">
        <f>IF(A225&lt;&gt;"",1,0)</f>
        <v>0</v>
      </c>
      <c r="Z225">
        <f>IF(T225=1,ROW()-5,0)</f>
        <v>0</v>
      </c>
    </row>
    <row r="226">
      <c r="A226" s="21" t="str">
        <f>IF(T226=0,"",IF(S226&lt;&gt;"","Revisa: "&amp;S226,IF(OR(L226="Cobrado",L226="Anulado"),"",IF(AND(N226="",OR(L226="Recibido",L226="Confirmado",L226="Preparado",L226="En reparto",L226="Incidencia"),ISNUMBER(I226),INT(Ajustes!$C$5)&gt;INT(I226)),"Retrasado",IF(OR(L226="Entregado",L226="Facturado"),IF(AND(ISNUMBER(V226),ISNUMBER(N226),INT(Ajustes!$C$5)-INT(N226)&gt;V226),IF(L226="Entregado","Sin facturar","Cobro vencido"),""),IF(AND(ISNUMBER(V226),ISNUMBER(Q226),Q226&gt;V226),INDEX(Ajustes!$E$9:$E$17,MATCH(L226,Ajustes!$B$9:$B$17,0)),""))))))</f>
        <v/>
      </c>
      <c r="B226" s="22" t="n"/>
      <c r="C226" s="23" t="n"/>
      <c r="D226" s="24" t="n"/>
      <c r="E226" s="25" t="n"/>
      <c r="F226" s="25" t="n"/>
      <c r="G226" s="25" t="n"/>
      <c r="H226" s="26" t="n"/>
      <c r="I226" s="23" t="n"/>
      <c r="J226" s="25" t="n"/>
      <c r="K226" s="25" t="n"/>
      <c r="L226" s="25" t="n"/>
      <c r="M226" s="23" t="n"/>
      <c r="N226" s="23" t="n"/>
      <c r="O226" s="27" t="n"/>
      <c r="P226" s="25" t="n"/>
      <c r="Q226" s="28" t="str">
        <f>IF(OR(T226=0,L226="Cobrado",L226="Anulado",NOT(ISNUMBER(U226))),"",MAX(0,INT(Ajustes!$C$5)-INT(U226)))</f>
        <v/>
      </c>
      <c r="R226" s="28" t="str">
        <f>IF(OR(T226=0,L226="Anulado",NOT(ISNUMBER(N226)),NOT(ISNUMBER(I226))),"",IF(INT(N226)=INT(I226),"Sí",IF(INT(N226)&gt;INT(I226),"Tarde","Antes")))</f>
        <v/>
      </c>
      <c r="S226" t="str">
        <f>IF(T226=0,"",IF(L226="","falta el estado",IF(NOT(ISNUMBER(MATCH(L226,Ajustes!$B$9:$B$17,0))),"el estado no es de la lista",IF(E226="","falta el cliente",IF(OR(AND(C226&lt;&gt;"",NOT(ISNUMBER(C226))),AND(I226&lt;&gt;"",NOT(ISNUMBER(I226))),AND(M226&lt;&gt;"",NOT(ISNUMBER(M226))),AND(N226&lt;&gt;"",NOT(ISNUMBER(N226)))),"hay una fecha mal escrita",IF(AND(H226&lt;&gt;"",NOT(ISNUMBER(H226))),"el importe no es un número",IF(C226="","falta «Recibido el»",IF(AND(L226&lt;&gt;"Recibido",L226&lt;&gt;"Anulado",I226=""),"falta la entrega acordada",IF(AND(L226&lt;&gt;"Recibido",L226&lt;&gt;"Anulado",M226=""),"falta la fecha del estado",IF(AND(OR(L226="Entregado",L226="Facturado",L226="Cobrado"),N226=""),"falta «Entregado el»",IF(AND(N226&lt;&gt;"",OR(L226="Recibido",L226="Confirmado",L226="Preparado",L226="En reparto")),"tiene «Entregado el»: cambia el estado",IF(OR(INT(C226)&gt;INT(Ajustes!$C$5),AND(M226&lt;&gt;"",INT(M226)&gt;INT(Ajustes!$C$5)),AND(N226&lt;&gt;"",INT(N226)&gt;INT(Ajustes!$C$5))),"hay una fecha posterior a hoy",IF(AND(M226&lt;&gt;"",INT(M226)&lt;INT(C226)),"la fecha del estado es anterior a «Recibido el»",IF(AND(N226&lt;&gt;"",INT(N226)&lt;INT(C226)),"«Entregado el» es anterior a «Recibido el»",""))))))))))))))</f>
        <v/>
      </c>
      <c r="T226">
        <f>IF(COUNTA(B226:P226)&gt;0,1,0)</f>
        <v>0</v>
      </c>
      <c r="U226" t="str">
        <f>IF(T226=0,"",IF(AND(L226="Recibido",M226=""),IF(C226="","",C226),IF(M226="","",M226)))</f>
        <v/>
      </c>
      <c r="V226" t="str">
        <f>IF(OR(T226=0,NOT(ISNUMBER(MATCH(L226,Ajustes!$B$9:$B$17,0)))),"",IF(INDEX(Ajustes!$C$9:$C$17,MATCH(L226,Ajustes!$B$9:$B$17,0))="","",INDEX(Ajustes!$C$9:$C$17,MATCH(L226,Ajustes!$B$9:$B$17,0))))</f>
        <v/>
      </c>
      <c r="W226">
        <f>IF(AND(T226=1,N226="",OR(L226="Recibido",L226="Confirmado",L226="Preparado",L226="En reparto",L226="Incidencia")),1,0)</f>
        <v>0</v>
      </c>
      <c r="X226">
        <f>IF(S226&lt;&gt;"",1,0)</f>
        <v>0</v>
      </c>
      <c r="Y226">
        <f>IF(A226&lt;&gt;"",1,0)</f>
        <v>0</v>
      </c>
      <c r="Z226">
        <f>IF(T226=1,ROW()-5,0)</f>
        <v>0</v>
      </c>
    </row>
    <row r="227">
      <c r="A227" s="21" t="str">
        <f>IF(T227=0,"",IF(S227&lt;&gt;"","Revisa: "&amp;S227,IF(OR(L227="Cobrado",L227="Anulado"),"",IF(AND(N227="",OR(L227="Recibido",L227="Confirmado",L227="Preparado",L227="En reparto",L227="Incidencia"),ISNUMBER(I227),INT(Ajustes!$C$5)&gt;INT(I227)),"Retrasado",IF(OR(L227="Entregado",L227="Facturado"),IF(AND(ISNUMBER(V227),ISNUMBER(N227),INT(Ajustes!$C$5)-INT(N227)&gt;V227),IF(L227="Entregado","Sin facturar","Cobro vencido"),""),IF(AND(ISNUMBER(V227),ISNUMBER(Q227),Q227&gt;V227),INDEX(Ajustes!$E$9:$E$17,MATCH(L227,Ajustes!$B$9:$B$17,0)),""))))))</f>
        <v/>
      </c>
      <c r="B227" s="22" t="n"/>
      <c r="C227" s="23" t="n"/>
      <c r="D227" s="24" t="n"/>
      <c r="E227" s="25" t="n"/>
      <c r="F227" s="25" t="n"/>
      <c r="G227" s="25" t="n"/>
      <c r="H227" s="26" t="n"/>
      <c r="I227" s="23" t="n"/>
      <c r="J227" s="25" t="n"/>
      <c r="K227" s="25" t="n"/>
      <c r="L227" s="25" t="n"/>
      <c r="M227" s="23" t="n"/>
      <c r="N227" s="23" t="n"/>
      <c r="O227" s="27" t="n"/>
      <c r="P227" s="25" t="n"/>
      <c r="Q227" s="28" t="str">
        <f>IF(OR(T227=0,L227="Cobrado",L227="Anulado",NOT(ISNUMBER(U227))),"",MAX(0,INT(Ajustes!$C$5)-INT(U227)))</f>
        <v/>
      </c>
      <c r="R227" s="28" t="str">
        <f>IF(OR(T227=0,L227="Anulado",NOT(ISNUMBER(N227)),NOT(ISNUMBER(I227))),"",IF(INT(N227)=INT(I227),"Sí",IF(INT(N227)&gt;INT(I227),"Tarde","Antes")))</f>
        <v/>
      </c>
      <c r="S227" t="str">
        <f>IF(T227=0,"",IF(L227="","falta el estado",IF(NOT(ISNUMBER(MATCH(L227,Ajustes!$B$9:$B$17,0))),"el estado no es de la lista",IF(E227="","falta el cliente",IF(OR(AND(C227&lt;&gt;"",NOT(ISNUMBER(C227))),AND(I227&lt;&gt;"",NOT(ISNUMBER(I227))),AND(M227&lt;&gt;"",NOT(ISNUMBER(M227))),AND(N227&lt;&gt;"",NOT(ISNUMBER(N227)))),"hay una fecha mal escrita",IF(AND(H227&lt;&gt;"",NOT(ISNUMBER(H227))),"el importe no es un número",IF(C227="","falta «Recibido el»",IF(AND(L227&lt;&gt;"Recibido",L227&lt;&gt;"Anulado",I227=""),"falta la entrega acordada",IF(AND(L227&lt;&gt;"Recibido",L227&lt;&gt;"Anulado",M227=""),"falta la fecha del estado",IF(AND(OR(L227="Entregado",L227="Facturado",L227="Cobrado"),N227=""),"falta «Entregado el»",IF(AND(N227&lt;&gt;"",OR(L227="Recibido",L227="Confirmado",L227="Preparado",L227="En reparto")),"tiene «Entregado el»: cambia el estado",IF(OR(INT(C227)&gt;INT(Ajustes!$C$5),AND(M227&lt;&gt;"",INT(M227)&gt;INT(Ajustes!$C$5)),AND(N227&lt;&gt;"",INT(N227)&gt;INT(Ajustes!$C$5))),"hay una fecha posterior a hoy",IF(AND(M227&lt;&gt;"",INT(M227)&lt;INT(C227)),"la fecha del estado es anterior a «Recibido el»",IF(AND(N227&lt;&gt;"",INT(N227)&lt;INT(C227)),"«Entregado el» es anterior a «Recibido el»",""))))))))))))))</f>
        <v/>
      </c>
      <c r="T227">
        <f>IF(COUNTA(B227:P227)&gt;0,1,0)</f>
        <v>0</v>
      </c>
      <c r="U227" t="str">
        <f>IF(T227=0,"",IF(AND(L227="Recibido",M227=""),IF(C227="","",C227),IF(M227="","",M227)))</f>
        <v/>
      </c>
      <c r="V227" t="str">
        <f>IF(OR(T227=0,NOT(ISNUMBER(MATCH(L227,Ajustes!$B$9:$B$17,0)))),"",IF(INDEX(Ajustes!$C$9:$C$17,MATCH(L227,Ajustes!$B$9:$B$17,0))="","",INDEX(Ajustes!$C$9:$C$17,MATCH(L227,Ajustes!$B$9:$B$17,0))))</f>
        <v/>
      </c>
      <c r="W227">
        <f>IF(AND(T227=1,N227="",OR(L227="Recibido",L227="Confirmado",L227="Preparado",L227="En reparto",L227="Incidencia")),1,0)</f>
        <v>0</v>
      </c>
      <c r="X227">
        <f>IF(S227&lt;&gt;"",1,0)</f>
        <v>0</v>
      </c>
      <c r="Y227">
        <f>IF(A227&lt;&gt;"",1,0)</f>
        <v>0</v>
      </c>
      <c r="Z227">
        <f>IF(T227=1,ROW()-5,0)</f>
        <v>0</v>
      </c>
    </row>
    <row r="228">
      <c r="A228" s="21" t="str">
        <f>IF(T228=0,"",IF(S228&lt;&gt;"","Revisa: "&amp;S228,IF(OR(L228="Cobrado",L228="Anulado"),"",IF(AND(N228="",OR(L228="Recibido",L228="Confirmado",L228="Preparado",L228="En reparto",L228="Incidencia"),ISNUMBER(I228),INT(Ajustes!$C$5)&gt;INT(I228)),"Retrasado",IF(OR(L228="Entregado",L228="Facturado"),IF(AND(ISNUMBER(V228),ISNUMBER(N228),INT(Ajustes!$C$5)-INT(N228)&gt;V228),IF(L228="Entregado","Sin facturar","Cobro vencido"),""),IF(AND(ISNUMBER(V228),ISNUMBER(Q228),Q228&gt;V228),INDEX(Ajustes!$E$9:$E$17,MATCH(L228,Ajustes!$B$9:$B$17,0)),""))))))</f>
        <v/>
      </c>
      <c r="B228" s="22" t="n"/>
      <c r="C228" s="23" t="n"/>
      <c r="D228" s="24" t="n"/>
      <c r="E228" s="25" t="n"/>
      <c r="F228" s="25" t="n"/>
      <c r="G228" s="25" t="n"/>
      <c r="H228" s="26" t="n"/>
      <c r="I228" s="23" t="n"/>
      <c r="J228" s="25" t="n"/>
      <c r="K228" s="25" t="n"/>
      <c r="L228" s="25" t="n"/>
      <c r="M228" s="23" t="n"/>
      <c r="N228" s="23" t="n"/>
      <c r="O228" s="27" t="n"/>
      <c r="P228" s="25" t="n"/>
      <c r="Q228" s="28" t="str">
        <f>IF(OR(T228=0,L228="Cobrado",L228="Anulado",NOT(ISNUMBER(U228))),"",MAX(0,INT(Ajustes!$C$5)-INT(U228)))</f>
        <v/>
      </c>
      <c r="R228" s="28" t="str">
        <f>IF(OR(T228=0,L228="Anulado",NOT(ISNUMBER(N228)),NOT(ISNUMBER(I228))),"",IF(INT(N228)=INT(I228),"Sí",IF(INT(N228)&gt;INT(I228),"Tarde","Antes")))</f>
        <v/>
      </c>
      <c r="S228" t="str">
        <f>IF(T228=0,"",IF(L228="","falta el estado",IF(NOT(ISNUMBER(MATCH(L228,Ajustes!$B$9:$B$17,0))),"el estado no es de la lista",IF(E228="","falta el cliente",IF(OR(AND(C228&lt;&gt;"",NOT(ISNUMBER(C228))),AND(I228&lt;&gt;"",NOT(ISNUMBER(I228))),AND(M228&lt;&gt;"",NOT(ISNUMBER(M228))),AND(N228&lt;&gt;"",NOT(ISNUMBER(N228)))),"hay una fecha mal escrita",IF(AND(H228&lt;&gt;"",NOT(ISNUMBER(H228))),"el importe no es un número",IF(C228="","falta «Recibido el»",IF(AND(L228&lt;&gt;"Recibido",L228&lt;&gt;"Anulado",I228=""),"falta la entrega acordada",IF(AND(L228&lt;&gt;"Recibido",L228&lt;&gt;"Anulado",M228=""),"falta la fecha del estado",IF(AND(OR(L228="Entregado",L228="Facturado",L228="Cobrado"),N228=""),"falta «Entregado el»",IF(AND(N228&lt;&gt;"",OR(L228="Recibido",L228="Confirmado",L228="Preparado",L228="En reparto")),"tiene «Entregado el»: cambia el estado",IF(OR(INT(C228)&gt;INT(Ajustes!$C$5),AND(M228&lt;&gt;"",INT(M228)&gt;INT(Ajustes!$C$5)),AND(N228&lt;&gt;"",INT(N228)&gt;INT(Ajustes!$C$5))),"hay una fecha posterior a hoy",IF(AND(M228&lt;&gt;"",INT(M228)&lt;INT(C228)),"la fecha del estado es anterior a «Recibido el»",IF(AND(N228&lt;&gt;"",INT(N228)&lt;INT(C228)),"«Entregado el» es anterior a «Recibido el»",""))))))))))))))</f>
        <v/>
      </c>
      <c r="T228">
        <f>IF(COUNTA(B228:P228)&gt;0,1,0)</f>
        <v>0</v>
      </c>
      <c r="U228" t="str">
        <f>IF(T228=0,"",IF(AND(L228="Recibido",M228=""),IF(C228="","",C228),IF(M228="","",M228)))</f>
        <v/>
      </c>
      <c r="V228" t="str">
        <f>IF(OR(T228=0,NOT(ISNUMBER(MATCH(L228,Ajustes!$B$9:$B$17,0)))),"",IF(INDEX(Ajustes!$C$9:$C$17,MATCH(L228,Ajustes!$B$9:$B$17,0))="","",INDEX(Ajustes!$C$9:$C$17,MATCH(L228,Ajustes!$B$9:$B$17,0))))</f>
        <v/>
      </c>
      <c r="W228">
        <f>IF(AND(T228=1,N228="",OR(L228="Recibido",L228="Confirmado",L228="Preparado",L228="En reparto",L228="Incidencia")),1,0)</f>
        <v>0</v>
      </c>
      <c r="X228">
        <f>IF(S228&lt;&gt;"",1,0)</f>
        <v>0</v>
      </c>
      <c r="Y228">
        <f>IF(A228&lt;&gt;"",1,0)</f>
        <v>0</v>
      </c>
      <c r="Z228">
        <f>IF(T228=1,ROW()-5,0)</f>
        <v>0</v>
      </c>
    </row>
    <row r="229">
      <c r="A229" s="21" t="str">
        <f>IF(T229=0,"",IF(S229&lt;&gt;"","Revisa: "&amp;S229,IF(OR(L229="Cobrado",L229="Anulado"),"",IF(AND(N229="",OR(L229="Recibido",L229="Confirmado",L229="Preparado",L229="En reparto",L229="Incidencia"),ISNUMBER(I229),INT(Ajustes!$C$5)&gt;INT(I229)),"Retrasado",IF(OR(L229="Entregado",L229="Facturado"),IF(AND(ISNUMBER(V229),ISNUMBER(N229),INT(Ajustes!$C$5)-INT(N229)&gt;V229),IF(L229="Entregado","Sin facturar","Cobro vencido"),""),IF(AND(ISNUMBER(V229),ISNUMBER(Q229),Q229&gt;V229),INDEX(Ajustes!$E$9:$E$17,MATCH(L229,Ajustes!$B$9:$B$17,0)),""))))))</f>
        <v/>
      </c>
      <c r="B229" s="22" t="n"/>
      <c r="C229" s="23" t="n"/>
      <c r="D229" s="24" t="n"/>
      <c r="E229" s="25" t="n"/>
      <c r="F229" s="25" t="n"/>
      <c r="G229" s="25" t="n"/>
      <c r="H229" s="26" t="n"/>
      <c r="I229" s="23" t="n"/>
      <c r="J229" s="25" t="n"/>
      <c r="K229" s="25" t="n"/>
      <c r="L229" s="25" t="n"/>
      <c r="M229" s="23" t="n"/>
      <c r="N229" s="23" t="n"/>
      <c r="O229" s="27" t="n"/>
      <c r="P229" s="25" t="n"/>
      <c r="Q229" s="28" t="str">
        <f>IF(OR(T229=0,L229="Cobrado",L229="Anulado",NOT(ISNUMBER(U229))),"",MAX(0,INT(Ajustes!$C$5)-INT(U229)))</f>
        <v/>
      </c>
      <c r="R229" s="28" t="str">
        <f>IF(OR(T229=0,L229="Anulado",NOT(ISNUMBER(N229)),NOT(ISNUMBER(I229))),"",IF(INT(N229)=INT(I229),"Sí",IF(INT(N229)&gt;INT(I229),"Tarde","Antes")))</f>
        <v/>
      </c>
      <c r="S229" t="str">
        <f>IF(T229=0,"",IF(L229="","falta el estado",IF(NOT(ISNUMBER(MATCH(L229,Ajustes!$B$9:$B$17,0))),"el estado no es de la lista",IF(E229="","falta el cliente",IF(OR(AND(C229&lt;&gt;"",NOT(ISNUMBER(C229))),AND(I229&lt;&gt;"",NOT(ISNUMBER(I229))),AND(M229&lt;&gt;"",NOT(ISNUMBER(M229))),AND(N229&lt;&gt;"",NOT(ISNUMBER(N229)))),"hay una fecha mal escrita",IF(AND(H229&lt;&gt;"",NOT(ISNUMBER(H229))),"el importe no es un número",IF(C229="","falta «Recibido el»",IF(AND(L229&lt;&gt;"Recibido",L229&lt;&gt;"Anulado",I229=""),"falta la entrega acordada",IF(AND(L229&lt;&gt;"Recibido",L229&lt;&gt;"Anulado",M229=""),"falta la fecha del estado",IF(AND(OR(L229="Entregado",L229="Facturado",L229="Cobrado"),N229=""),"falta «Entregado el»",IF(AND(N229&lt;&gt;"",OR(L229="Recibido",L229="Confirmado",L229="Preparado",L229="En reparto")),"tiene «Entregado el»: cambia el estado",IF(OR(INT(C229)&gt;INT(Ajustes!$C$5),AND(M229&lt;&gt;"",INT(M229)&gt;INT(Ajustes!$C$5)),AND(N229&lt;&gt;"",INT(N229)&gt;INT(Ajustes!$C$5))),"hay una fecha posterior a hoy",IF(AND(M229&lt;&gt;"",INT(M229)&lt;INT(C229)),"la fecha del estado es anterior a «Recibido el»",IF(AND(N229&lt;&gt;"",INT(N229)&lt;INT(C229)),"«Entregado el» es anterior a «Recibido el»",""))))))))))))))</f>
        <v/>
      </c>
      <c r="T229">
        <f>IF(COUNTA(B229:P229)&gt;0,1,0)</f>
        <v>0</v>
      </c>
      <c r="U229" t="str">
        <f>IF(T229=0,"",IF(AND(L229="Recibido",M229=""),IF(C229="","",C229),IF(M229="","",M229)))</f>
        <v/>
      </c>
      <c r="V229" t="str">
        <f>IF(OR(T229=0,NOT(ISNUMBER(MATCH(L229,Ajustes!$B$9:$B$17,0)))),"",IF(INDEX(Ajustes!$C$9:$C$17,MATCH(L229,Ajustes!$B$9:$B$17,0))="","",INDEX(Ajustes!$C$9:$C$17,MATCH(L229,Ajustes!$B$9:$B$17,0))))</f>
        <v/>
      </c>
      <c r="W229">
        <f>IF(AND(T229=1,N229="",OR(L229="Recibido",L229="Confirmado",L229="Preparado",L229="En reparto",L229="Incidencia")),1,0)</f>
        <v>0</v>
      </c>
      <c r="X229">
        <f>IF(S229&lt;&gt;"",1,0)</f>
        <v>0</v>
      </c>
      <c r="Y229">
        <f>IF(A229&lt;&gt;"",1,0)</f>
        <v>0</v>
      </c>
      <c r="Z229">
        <f>IF(T229=1,ROW()-5,0)</f>
        <v>0</v>
      </c>
    </row>
    <row r="230">
      <c r="A230" s="21" t="str">
        <f>IF(T230=0,"",IF(S230&lt;&gt;"","Revisa: "&amp;S230,IF(OR(L230="Cobrado",L230="Anulado"),"",IF(AND(N230="",OR(L230="Recibido",L230="Confirmado",L230="Preparado",L230="En reparto",L230="Incidencia"),ISNUMBER(I230),INT(Ajustes!$C$5)&gt;INT(I230)),"Retrasado",IF(OR(L230="Entregado",L230="Facturado"),IF(AND(ISNUMBER(V230),ISNUMBER(N230),INT(Ajustes!$C$5)-INT(N230)&gt;V230),IF(L230="Entregado","Sin facturar","Cobro vencido"),""),IF(AND(ISNUMBER(V230),ISNUMBER(Q230),Q230&gt;V230),INDEX(Ajustes!$E$9:$E$17,MATCH(L230,Ajustes!$B$9:$B$17,0)),""))))))</f>
        <v/>
      </c>
      <c r="B230" s="22" t="n"/>
      <c r="C230" s="23" t="n"/>
      <c r="D230" s="24" t="n"/>
      <c r="E230" s="25" t="n"/>
      <c r="F230" s="25" t="n"/>
      <c r="G230" s="25" t="n"/>
      <c r="H230" s="26" t="n"/>
      <c r="I230" s="23" t="n"/>
      <c r="J230" s="25" t="n"/>
      <c r="K230" s="25" t="n"/>
      <c r="L230" s="25" t="n"/>
      <c r="M230" s="23" t="n"/>
      <c r="N230" s="23" t="n"/>
      <c r="O230" s="27" t="n"/>
      <c r="P230" s="25" t="n"/>
      <c r="Q230" s="28" t="str">
        <f>IF(OR(T230=0,L230="Cobrado",L230="Anulado",NOT(ISNUMBER(U230))),"",MAX(0,INT(Ajustes!$C$5)-INT(U230)))</f>
        <v/>
      </c>
      <c r="R230" s="28" t="str">
        <f>IF(OR(T230=0,L230="Anulado",NOT(ISNUMBER(N230)),NOT(ISNUMBER(I230))),"",IF(INT(N230)=INT(I230),"Sí",IF(INT(N230)&gt;INT(I230),"Tarde","Antes")))</f>
        <v/>
      </c>
      <c r="S230" t="str">
        <f>IF(T230=0,"",IF(L230="","falta el estado",IF(NOT(ISNUMBER(MATCH(L230,Ajustes!$B$9:$B$17,0))),"el estado no es de la lista",IF(E230="","falta el cliente",IF(OR(AND(C230&lt;&gt;"",NOT(ISNUMBER(C230))),AND(I230&lt;&gt;"",NOT(ISNUMBER(I230))),AND(M230&lt;&gt;"",NOT(ISNUMBER(M230))),AND(N230&lt;&gt;"",NOT(ISNUMBER(N230)))),"hay una fecha mal escrita",IF(AND(H230&lt;&gt;"",NOT(ISNUMBER(H230))),"el importe no es un número",IF(C230="","falta «Recibido el»",IF(AND(L230&lt;&gt;"Recibido",L230&lt;&gt;"Anulado",I230=""),"falta la entrega acordada",IF(AND(L230&lt;&gt;"Recibido",L230&lt;&gt;"Anulado",M230=""),"falta la fecha del estado",IF(AND(OR(L230="Entregado",L230="Facturado",L230="Cobrado"),N230=""),"falta «Entregado el»",IF(AND(N230&lt;&gt;"",OR(L230="Recibido",L230="Confirmado",L230="Preparado",L230="En reparto")),"tiene «Entregado el»: cambia el estado",IF(OR(INT(C230)&gt;INT(Ajustes!$C$5),AND(M230&lt;&gt;"",INT(M230)&gt;INT(Ajustes!$C$5)),AND(N230&lt;&gt;"",INT(N230)&gt;INT(Ajustes!$C$5))),"hay una fecha posterior a hoy",IF(AND(M230&lt;&gt;"",INT(M230)&lt;INT(C230)),"la fecha del estado es anterior a «Recibido el»",IF(AND(N230&lt;&gt;"",INT(N230)&lt;INT(C230)),"«Entregado el» es anterior a «Recibido el»",""))))))))))))))</f>
        <v/>
      </c>
      <c r="T230">
        <f>IF(COUNTA(B230:P230)&gt;0,1,0)</f>
        <v>0</v>
      </c>
      <c r="U230" t="str">
        <f>IF(T230=0,"",IF(AND(L230="Recibido",M230=""),IF(C230="","",C230),IF(M230="","",M230)))</f>
        <v/>
      </c>
      <c r="V230" t="str">
        <f>IF(OR(T230=0,NOT(ISNUMBER(MATCH(L230,Ajustes!$B$9:$B$17,0)))),"",IF(INDEX(Ajustes!$C$9:$C$17,MATCH(L230,Ajustes!$B$9:$B$17,0))="","",INDEX(Ajustes!$C$9:$C$17,MATCH(L230,Ajustes!$B$9:$B$17,0))))</f>
        <v/>
      </c>
      <c r="W230">
        <f>IF(AND(T230=1,N230="",OR(L230="Recibido",L230="Confirmado",L230="Preparado",L230="En reparto",L230="Incidencia")),1,0)</f>
        <v>0</v>
      </c>
      <c r="X230">
        <f>IF(S230&lt;&gt;"",1,0)</f>
        <v>0</v>
      </c>
      <c r="Y230">
        <f>IF(A230&lt;&gt;"",1,0)</f>
        <v>0</v>
      </c>
      <c r="Z230">
        <f>IF(T230=1,ROW()-5,0)</f>
        <v>0</v>
      </c>
    </row>
    <row r="231">
      <c r="A231" s="21" t="str">
        <f>IF(T231=0,"",IF(S231&lt;&gt;"","Revisa: "&amp;S231,IF(OR(L231="Cobrado",L231="Anulado"),"",IF(AND(N231="",OR(L231="Recibido",L231="Confirmado",L231="Preparado",L231="En reparto",L231="Incidencia"),ISNUMBER(I231),INT(Ajustes!$C$5)&gt;INT(I231)),"Retrasado",IF(OR(L231="Entregado",L231="Facturado"),IF(AND(ISNUMBER(V231),ISNUMBER(N231),INT(Ajustes!$C$5)-INT(N231)&gt;V231),IF(L231="Entregado","Sin facturar","Cobro vencido"),""),IF(AND(ISNUMBER(V231),ISNUMBER(Q231),Q231&gt;V231),INDEX(Ajustes!$E$9:$E$17,MATCH(L231,Ajustes!$B$9:$B$17,0)),""))))))</f>
        <v/>
      </c>
      <c r="B231" s="22" t="n"/>
      <c r="C231" s="23" t="n"/>
      <c r="D231" s="24" t="n"/>
      <c r="E231" s="25" t="n"/>
      <c r="F231" s="25" t="n"/>
      <c r="G231" s="25" t="n"/>
      <c r="H231" s="26" t="n"/>
      <c r="I231" s="23" t="n"/>
      <c r="J231" s="25" t="n"/>
      <c r="K231" s="25" t="n"/>
      <c r="L231" s="25" t="n"/>
      <c r="M231" s="23" t="n"/>
      <c r="N231" s="23" t="n"/>
      <c r="O231" s="27" t="n"/>
      <c r="P231" s="25" t="n"/>
      <c r="Q231" s="28" t="str">
        <f>IF(OR(T231=0,L231="Cobrado",L231="Anulado",NOT(ISNUMBER(U231))),"",MAX(0,INT(Ajustes!$C$5)-INT(U231)))</f>
        <v/>
      </c>
      <c r="R231" s="28" t="str">
        <f>IF(OR(T231=0,L231="Anulado",NOT(ISNUMBER(N231)),NOT(ISNUMBER(I231))),"",IF(INT(N231)=INT(I231),"Sí",IF(INT(N231)&gt;INT(I231),"Tarde","Antes")))</f>
        <v/>
      </c>
      <c r="S231" t="str">
        <f>IF(T231=0,"",IF(L231="","falta el estado",IF(NOT(ISNUMBER(MATCH(L231,Ajustes!$B$9:$B$17,0))),"el estado no es de la lista",IF(E231="","falta el cliente",IF(OR(AND(C231&lt;&gt;"",NOT(ISNUMBER(C231))),AND(I231&lt;&gt;"",NOT(ISNUMBER(I231))),AND(M231&lt;&gt;"",NOT(ISNUMBER(M231))),AND(N231&lt;&gt;"",NOT(ISNUMBER(N231)))),"hay una fecha mal escrita",IF(AND(H231&lt;&gt;"",NOT(ISNUMBER(H231))),"el importe no es un número",IF(C231="","falta «Recibido el»",IF(AND(L231&lt;&gt;"Recibido",L231&lt;&gt;"Anulado",I231=""),"falta la entrega acordada",IF(AND(L231&lt;&gt;"Recibido",L231&lt;&gt;"Anulado",M231=""),"falta la fecha del estado",IF(AND(OR(L231="Entregado",L231="Facturado",L231="Cobrado"),N231=""),"falta «Entregado el»",IF(AND(N231&lt;&gt;"",OR(L231="Recibido",L231="Confirmado",L231="Preparado",L231="En reparto")),"tiene «Entregado el»: cambia el estado",IF(OR(INT(C231)&gt;INT(Ajustes!$C$5),AND(M231&lt;&gt;"",INT(M231)&gt;INT(Ajustes!$C$5)),AND(N231&lt;&gt;"",INT(N231)&gt;INT(Ajustes!$C$5))),"hay una fecha posterior a hoy",IF(AND(M231&lt;&gt;"",INT(M231)&lt;INT(C231)),"la fecha del estado es anterior a «Recibido el»",IF(AND(N231&lt;&gt;"",INT(N231)&lt;INT(C231)),"«Entregado el» es anterior a «Recibido el»",""))))))))))))))</f>
        <v/>
      </c>
      <c r="T231">
        <f>IF(COUNTA(B231:P231)&gt;0,1,0)</f>
        <v>0</v>
      </c>
      <c r="U231" t="str">
        <f>IF(T231=0,"",IF(AND(L231="Recibido",M231=""),IF(C231="","",C231),IF(M231="","",M231)))</f>
        <v/>
      </c>
      <c r="V231" t="str">
        <f>IF(OR(T231=0,NOT(ISNUMBER(MATCH(L231,Ajustes!$B$9:$B$17,0)))),"",IF(INDEX(Ajustes!$C$9:$C$17,MATCH(L231,Ajustes!$B$9:$B$17,0))="","",INDEX(Ajustes!$C$9:$C$17,MATCH(L231,Ajustes!$B$9:$B$17,0))))</f>
        <v/>
      </c>
      <c r="W231">
        <f>IF(AND(T231=1,N231="",OR(L231="Recibido",L231="Confirmado",L231="Preparado",L231="En reparto",L231="Incidencia")),1,0)</f>
        <v>0</v>
      </c>
      <c r="X231">
        <f>IF(S231&lt;&gt;"",1,0)</f>
        <v>0</v>
      </c>
      <c r="Y231">
        <f>IF(A231&lt;&gt;"",1,0)</f>
        <v>0</v>
      </c>
      <c r="Z231">
        <f>IF(T231=1,ROW()-5,0)</f>
        <v>0</v>
      </c>
    </row>
    <row r="232">
      <c r="A232" s="21" t="str">
        <f>IF(T232=0,"",IF(S232&lt;&gt;"","Revisa: "&amp;S232,IF(OR(L232="Cobrado",L232="Anulado"),"",IF(AND(N232="",OR(L232="Recibido",L232="Confirmado",L232="Preparado",L232="En reparto",L232="Incidencia"),ISNUMBER(I232),INT(Ajustes!$C$5)&gt;INT(I232)),"Retrasado",IF(OR(L232="Entregado",L232="Facturado"),IF(AND(ISNUMBER(V232),ISNUMBER(N232),INT(Ajustes!$C$5)-INT(N232)&gt;V232),IF(L232="Entregado","Sin facturar","Cobro vencido"),""),IF(AND(ISNUMBER(V232),ISNUMBER(Q232),Q232&gt;V232),INDEX(Ajustes!$E$9:$E$17,MATCH(L232,Ajustes!$B$9:$B$17,0)),""))))))</f>
        <v/>
      </c>
      <c r="B232" s="22" t="n"/>
      <c r="C232" s="23" t="n"/>
      <c r="D232" s="24" t="n"/>
      <c r="E232" s="25" t="n"/>
      <c r="F232" s="25" t="n"/>
      <c r="G232" s="25" t="n"/>
      <c r="H232" s="26" t="n"/>
      <c r="I232" s="23" t="n"/>
      <c r="J232" s="25" t="n"/>
      <c r="K232" s="25" t="n"/>
      <c r="L232" s="25" t="n"/>
      <c r="M232" s="23" t="n"/>
      <c r="N232" s="23" t="n"/>
      <c r="O232" s="27" t="n"/>
      <c r="P232" s="25" t="n"/>
      <c r="Q232" s="28" t="str">
        <f>IF(OR(T232=0,L232="Cobrado",L232="Anulado",NOT(ISNUMBER(U232))),"",MAX(0,INT(Ajustes!$C$5)-INT(U232)))</f>
        <v/>
      </c>
      <c r="R232" s="28" t="str">
        <f>IF(OR(T232=0,L232="Anulado",NOT(ISNUMBER(N232)),NOT(ISNUMBER(I232))),"",IF(INT(N232)=INT(I232),"Sí",IF(INT(N232)&gt;INT(I232),"Tarde","Antes")))</f>
        <v/>
      </c>
      <c r="S232" t="str">
        <f>IF(T232=0,"",IF(L232="","falta el estado",IF(NOT(ISNUMBER(MATCH(L232,Ajustes!$B$9:$B$17,0))),"el estado no es de la lista",IF(E232="","falta el cliente",IF(OR(AND(C232&lt;&gt;"",NOT(ISNUMBER(C232))),AND(I232&lt;&gt;"",NOT(ISNUMBER(I232))),AND(M232&lt;&gt;"",NOT(ISNUMBER(M232))),AND(N232&lt;&gt;"",NOT(ISNUMBER(N232)))),"hay una fecha mal escrita",IF(AND(H232&lt;&gt;"",NOT(ISNUMBER(H232))),"el importe no es un número",IF(C232="","falta «Recibido el»",IF(AND(L232&lt;&gt;"Recibido",L232&lt;&gt;"Anulado",I232=""),"falta la entrega acordada",IF(AND(L232&lt;&gt;"Recibido",L232&lt;&gt;"Anulado",M232=""),"falta la fecha del estado",IF(AND(OR(L232="Entregado",L232="Facturado",L232="Cobrado"),N232=""),"falta «Entregado el»",IF(AND(N232&lt;&gt;"",OR(L232="Recibido",L232="Confirmado",L232="Preparado",L232="En reparto")),"tiene «Entregado el»: cambia el estado",IF(OR(INT(C232)&gt;INT(Ajustes!$C$5),AND(M232&lt;&gt;"",INT(M232)&gt;INT(Ajustes!$C$5)),AND(N232&lt;&gt;"",INT(N232)&gt;INT(Ajustes!$C$5))),"hay una fecha posterior a hoy",IF(AND(M232&lt;&gt;"",INT(M232)&lt;INT(C232)),"la fecha del estado es anterior a «Recibido el»",IF(AND(N232&lt;&gt;"",INT(N232)&lt;INT(C232)),"«Entregado el» es anterior a «Recibido el»",""))))))))))))))</f>
        <v/>
      </c>
      <c r="T232">
        <f>IF(COUNTA(B232:P232)&gt;0,1,0)</f>
        <v>0</v>
      </c>
      <c r="U232" t="str">
        <f>IF(T232=0,"",IF(AND(L232="Recibido",M232=""),IF(C232="","",C232),IF(M232="","",M232)))</f>
        <v/>
      </c>
      <c r="V232" t="str">
        <f>IF(OR(T232=0,NOT(ISNUMBER(MATCH(L232,Ajustes!$B$9:$B$17,0)))),"",IF(INDEX(Ajustes!$C$9:$C$17,MATCH(L232,Ajustes!$B$9:$B$17,0))="","",INDEX(Ajustes!$C$9:$C$17,MATCH(L232,Ajustes!$B$9:$B$17,0))))</f>
        <v/>
      </c>
      <c r="W232">
        <f>IF(AND(T232=1,N232="",OR(L232="Recibido",L232="Confirmado",L232="Preparado",L232="En reparto",L232="Incidencia")),1,0)</f>
        <v>0</v>
      </c>
      <c r="X232">
        <f>IF(S232&lt;&gt;"",1,0)</f>
        <v>0</v>
      </c>
      <c r="Y232">
        <f>IF(A232&lt;&gt;"",1,0)</f>
        <v>0</v>
      </c>
      <c r="Z232">
        <f>IF(T232=1,ROW()-5,0)</f>
        <v>0</v>
      </c>
    </row>
    <row r="233">
      <c r="A233" s="21" t="str">
        <f>IF(T233=0,"",IF(S233&lt;&gt;"","Revisa: "&amp;S233,IF(OR(L233="Cobrado",L233="Anulado"),"",IF(AND(N233="",OR(L233="Recibido",L233="Confirmado",L233="Preparado",L233="En reparto",L233="Incidencia"),ISNUMBER(I233),INT(Ajustes!$C$5)&gt;INT(I233)),"Retrasado",IF(OR(L233="Entregado",L233="Facturado"),IF(AND(ISNUMBER(V233),ISNUMBER(N233),INT(Ajustes!$C$5)-INT(N233)&gt;V233),IF(L233="Entregado","Sin facturar","Cobro vencido"),""),IF(AND(ISNUMBER(V233),ISNUMBER(Q233),Q233&gt;V233),INDEX(Ajustes!$E$9:$E$17,MATCH(L233,Ajustes!$B$9:$B$17,0)),""))))))</f>
        <v/>
      </c>
      <c r="B233" s="22" t="n"/>
      <c r="C233" s="23" t="n"/>
      <c r="D233" s="24" t="n"/>
      <c r="E233" s="25" t="n"/>
      <c r="F233" s="25" t="n"/>
      <c r="G233" s="25" t="n"/>
      <c r="H233" s="26" t="n"/>
      <c r="I233" s="23" t="n"/>
      <c r="J233" s="25" t="n"/>
      <c r="K233" s="25" t="n"/>
      <c r="L233" s="25" t="n"/>
      <c r="M233" s="23" t="n"/>
      <c r="N233" s="23" t="n"/>
      <c r="O233" s="27" t="n"/>
      <c r="P233" s="25" t="n"/>
      <c r="Q233" s="28" t="str">
        <f>IF(OR(T233=0,L233="Cobrado",L233="Anulado",NOT(ISNUMBER(U233))),"",MAX(0,INT(Ajustes!$C$5)-INT(U233)))</f>
        <v/>
      </c>
      <c r="R233" s="28" t="str">
        <f>IF(OR(T233=0,L233="Anulado",NOT(ISNUMBER(N233)),NOT(ISNUMBER(I233))),"",IF(INT(N233)=INT(I233),"Sí",IF(INT(N233)&gt;INT(I233),"Tarde","Antes")))</f>
        <v/>
      </c>
      <c r="S233" t="str">
        <f>IF(T233=0,"",IF(L233="","falta el estado",IF(NOT(ISNUMBER(MATCH(L233,Ajustes!$B$9:$B$17,0))),"el estado no es de la lista",IF(E233="","falta el cliente",IF(OR(AND(C233&lt;&gt;"",NOT(ISNUMBER(C233))),AND(I233&lt;&gt;"",NOT(ISNUMBER(I233))),AND(M233&lt;&gt;"",NOT(ISNUMBER(M233))),AND(N233&lt;&gt;"",NOT(ISNUMBER(N233)))),"hay una fecha mal escrita",IF(AND(H233&lt;&gt;"",NOT(ISNUMBER(H233))),"el importe no es un número",IF(C233="","falta «Recibido el»",IF(AND(L233&lt;&gt;"Recibido",L233&lt;&gt;"Anulado",I233=""),"falta la entrega acordada",IF(AND(L233&lt;&gt;"Recibido",L233&lt;&gt;"Anulado",M233=""),"falta la fecha del estado",IF(AND(OR(L233="Entregado",L233="Facturado",L233="Cobrado"),N233=""),"falta «Entregado el»",IF(AND(N233&lt;&gt;"",OR(L233="Recibido",L233="Confirmado",L233="Preparado",L233="En reparto")),"tiene «Entregado el»: cambia el estado",IF(OR(INT(C233)&gt;INT(Ajustes!$C$5),AND(M233&lt;&gt;"",INT(M233)&gt;INT(Ajustes!$C$5)),AND(N233&lt;&gt;"",INT(N233)&gt;INT(Ajustes!$C$5))),"hay una fecha posterior a hoy",IF(AND(M233&lt;&gt;"",INT(M233)&lt;INT(C233)),"la fecha del estado es anterior a «Recibido el»",IF(AND(N233&lt;&gt;"",INT(N233)&lt;INT(C233)),"«Entregado el» es anterior a «Recibido el»",""))))))))))))))</f>
        <v/>
      </c>
      <c r="T233">
        <f>IF(COUNTA(B233:P233)&gt;0,1,0)</f>
        <v>0</v>
      </c>
      <c r="U233" t="str">
        <f>IF(T233=0,"",IF(AND(L233="Recibido",M233=""),IF(C233="","",C233),IF(M233="","",M233)))</f>
        <v/>
      </c>
      <c r="V233" t="str">
        <f>IF(OR(T233=0,NOT(ISNUMBER(MATCH(L233,Ajustes!$B$9:$B$17,0)))),"",IF(INDEX(Ajustes!$C$9:$C$17,MATCH(L233,Ajustes!$B$9:$B$17,0))="","",INDEX(Ajustes!$C$9:$C$17,MATCH(L233,Ajustes!$B$9:$B$17,0))))</f>
        <v/>
      </c>
      <c r="W233">
        <f>IF(AND(T233=1,N233="",OR(L233="Recibido",L233="Confirmado",L233="Preparado",L233="En reparto",L233="Incidencia")),1,0)</f>
        <v>0</v>
      </c>
      <c r="X233">
        <f>IF(S233&lt;&gt;"",1,0)</f>
        <v>0</v>
      </c>
      <c r="Y233">
        <f>IF(A233&lt;&gt;"",1,0)</f>
        <v>0</v>
      </c>
      <c r="Z233">
        <f>IF(T233=1,ROW()-5,0)</f>
        <v>0</v>
      </c>
    </row>
    <row r="234">
      <c r="A234" s="21" t="str">
        <f>IF(T234=0,"",IF(S234&lt;&gt;"","Revisa: "&amp;S234,IF(OR(L234="Cobrado",L234="Anulado"),"",IF(AND(N234="",OR(L234="Recibido",L234="Confirmado",L234="Preparado",L234="En reparto",L234="Incidencia"),ISNUMBER(I234),INT(Ajustes!$C$5)&gt;INT(I234)),"Retrasado",IF(OR(L234="Entregado",L234="Facturado"),IF(AND(ISNUMBER(V234),ISNUMBER(N234),INT(Ajustes!$C$5)-INT(N234)&gt;V234),IF(L234="Entregado","Sin facturar","Cobro vencido"),""),IF(AND(ISNUMBER(V234),ISNUMBER(Q234),Q234&gt;V234),INDEX(Ajustes!$E$9:$E$17,MATCH(L234,Ajustes!$B$9:$B$17,0)),""))))))</f>
        <v/>
      </c>
      <c r="B234" s="22" t="n"/>
      <c r="C234" s="23" t="n"/>
      <c r="D234" s="24" t="n"/>
      <c r="E234" s="25" t="n"/>
      <c r="F234" s="25" t="n"/>
      <c r="G234" s="25" t="n"/>
      <c r="H234" s="26" t="n"/>
      <c r="I234" s="23" t="n"/>
      <c r="J234" s="25" t="n"/>
      <c r="K234" s="25" t="n"/>
      <c r="L234" s="25" t="n"/>
      <c r="M234" s="23" t="n"/>
      <c r="N234" s="23" t="n"/>
      <c r="O234" s="27" t="n"/>
      <c r="P234" s="25" t="n"/>
      <c r="Q234" s="28" t="str">
        <f>IF(OR(T234=0,L234="Cobrado",L234="Anulado",NOT(ISNUMBER(U234))),"",MAX(0,INT(Ajustes!$C$5)-INT(U234)))</f>
        <v/>
      </c>
      <c r="R234" s="28" t="str">
        <f>IF(OR(T234=0,L234="Anulado",NOT(ISNUMBER(N234)),NOT(ISNUMBER(I234))),"",IF(INT(N234)=INT(I234),"Sí",IF(INT(N234)&gt;INT(I234),"Tarde","Antes")))</f>
        <v/>
      </c>
      <c r="S234" t="str">
        <f>IF(T234=0,"",IF(L234="","falta el estado",IF(NOT(ISNUMBER(MATCH(L234,Ajustes!$B$9:$B$17,0))),"el estado no es de la lista",IF(E234="","falta el cliente",IF(OR(AND(C234&lt;&gt;"",NOT(ISNUMBER(C234))),AND(I234&lt;&gt;"",NOT(ISNUMBER(I234))),AND(M234&lt;&gt;"",NOT(ISNUMBER(M234))),AND(N234&lt;&gt;"",NOT(ISNUMBER(N234)))),"hay una fecha mal escrita",IF(AND(H234&lt;&gt;"",NOT(ISNUMBER(H234))),"el importe no es un número",IF(C234="","falta «Recibido el»",IF(AND(L234&lt;&gt;"Recibido",L234&lt;&gt;"Anulado",I234=""),"falta la entrega acordada",IF(AND(L234&lt;&gt;"Recibido",L234&lt;&gt;"Anulado",M234=""),"falta la fecha del estado",IF(AND(OR(L234="Entregado",L234="Facturado",L234="Cobrado"),N234=""),"falta «Entregado el»",IF(AND(N234&lt;&gt;"",OR(L234="Recibido",L234="Confirmado",L234="Preparado",L234="En reparto")),"tiene «Entregado el»: cambia el estado",IF(OR(INT(C234)&gt;INT(Ajustes!$C$5),AND(M234&lt;&gt;"",INT(M234)&gt;INT(Ajustes!$C$5)),AND(N234&lt;&gt;"",INT(N234)&gt;INT(Ajustes!$C$5))),"hay una fecha posterior a hoy",IF(AND(M234&lt;&gt;"",INT(M234)&lt;INT(C234)),"la fecha del estado es anterior a «Recibido el»",IF(AND(N234&lt;&gt;"",INT(N234)&lt;INT(C234)),"«Entregado el» es anterior a «Recibido el»",""))))))))))))))</f>
        <v/>
      </c>
      <c r="T234">
        <f>IF(COUNTA(B234:P234)&gt;0,1,0)</f>
        <v>0</v>
      </c>
      <c r="U234" t="str">
        <f>IF(T234=0,"",IF(AND(L234="Recibido",M234=""),IF(C234="","",C234),IF(M234="","",M234)))</f>
        <v/>
      </c>
      <c r="V234" t="str">
        <f>IF(OR(T234=0,NOT(ISNUMBER(MATCH(L234,Ajustes!$B$9:$B$17,0)))),"",IF(INDEX(Ajustes!$C$9:$C$17,MATCH(L234,Ajustes!$B$9:$B$17,0))="","",INDEX(Ajustes!$C$9:$C$17,MATCH(L234,Ajustes!$B$9:$B$17,0))))</f>
        <v/>
      </c>
      <c r="W234">
        <f>IF(AND(T234=1,N234="",OR(L234="Recibido",L234="Confirmado",L234="Preparado",L234="En reparto",L234="Incidencia")),1,0)</f>
        <v>0</v>
      </c>
      <c r="X234">
        <f>IF(S234&lt;&gt;"",1,0)</f>
        <v>0</v>
      </c>
      <c r="Y234">
        <f>IF(A234&lt;&gt;"",1,0)</f>
        <v>0</v>
      </c>
      <c r="Z234">
        <f>IF(T234=1,ROW()-5,0)</f>
        <v>0</v>
      </c>
    </row>
    <row r="235">
      <c r="A235" s="21" t="str">
        <f>IF(T235=0,"",IF(S235&lt;&gt;"","Revisa: "&amp;S235,IF(OR(L235="Cobrado",L235="Anulado"),"",IF(AND(N235="",OR(L235="Recibido",L235="Confirmado",L235="Preparado",L235="En reparto",L235="Incidencia"),ISNUMBER(I235),INT(Ajustes!$C$5)&gt;INT(I235)),"Retrasado",IF(OR(L235="Entregado",L235="Facturado"),IF(AND(ISNUMBER(V235),ISNUMBER(N235),INT(Ajustes!$C$5)-INT(N235)&gt;V235),IF(L235="Entregado","Sin facturar","Cobro vencido"),""),IF(AND(ISNUMBER(V235),ISNUMBER(Q235),Q235&gt;V235),INDEX(Ajustes!$E$9:$E$17,MATCH(L235,Ajustes!$B$9:$B$17,0)),""))))))</f>
        <v/>
      </c>
      <c r="B235" s="22" t="n"/>
      <c r="C235" s="23" t="n"/>
      <c r="D235" s="24" t="n"/>
      <c r="E235" s="25" t="n"/>
      <c r="F235" s="25" t="n"/>
      <c r="G235" s="25" t="n"/>
      <c r="H235" s="26" t="n"/>
      <c r="I235" s="23" t="n"/>
      <c r="J235" s="25" t="n"/>
      <c r="K235" s="25" t="n"/>
      <c r="L235" s="25" t="n"/>
      <c r="M235" s="23" t="n"/>
      <c r="N235" s="23" t="n"/>
      <c r="O235" s="27" t="n"/>
      <c r="P235" s="25" t="n"/>
      <c r="Q235" s="28" t="str">
        <f>IF(OR(T235=0,L235="Cobrado",L235="Anulado",NOT(ISNUMBER(U235))),"",MAX(0,INT(Ajustes!$C$5)-INT(U235)))</f>
        <v/>
      </c>
      <c r="R235" s="28" t="str">
        <f>IF(OR(T235=0,L235="Anulado",NOT(ISNUMBER(N235)),NOT(ISNUMBER(I235))),"",IF(INT(N235)=INT(I235),"Sí",IF(INT(N235)&gt;INT(I235),"Tarde","Antes")))</f>
        <v/>
      </c>
      <c r="S235" t="str">
        <f>IF(T235=0,"",IF(L235="","falta el estado",IF(NOT(ISNUMBER(MATCH(L235,Ajustes!$B$9:$B$17,0))),"el estado no es de la lista",IF(E235="","falta el cliente",IF(OR(AND(C235&lt;&gt;"",NOT(ISNUMBER(C235))),AND(I235&lt;&gt;"",NOT(ISNUMBER(I235))),AND(M235&lt;&gt;"",NOT(ISNUMBER(M235))),AND(N235&lt;&gt;"",NOT(ISNUMBER(N235)))),"hay una fecha mal escrita",IF(AND(H235&lt;&gt;"",NOT(ISNUMBER(H235))),"el importe no es un número",IF(C235="","falta «Recibido el»",IF(AND(L235&lt;&gt;"Recibido",L235&lt;&gt;"Anulado",I235=""),"falta la entrega acordada",IF(AND(L235&lt;&gt;"Recibido",L235&lt;&gt;"Anulado",M235=""),"falta la fecha del estado",IF(AND(OR(L235="Entregado",L235="Facturado",L235="Cobrado"),N235=""),"falta «Entregado el»",IF(AND(N235&lt;&gt;"",OR(L235="Recibido",L235="Confirmado",L235="Preparado",L235="En reparto")),"tiene «Entregado el»: cambia el estado",IF(OR(INT(C235)&gt;INT(Ajustes!$C$5),AND(M235&lt;&gt;"",INT(M235)&gt;INT(Ajustes!$C$5)),AND(N235&lt;&gt;"",INT(N235)&gt;INT(Ajustes!$C$5))),"hay una fecha posterior a hoy",IF(AND(M235&lt;&gt;"",INT(M235)&lt;INT(C235)),"la fecha del estado es anterior a «Recibido el»",IF(AND(N235&lt;&gt;"",INT(N235)&lt;INT(C235)),"«Entregado el» es anterior a «Recibido el»",""))))))))))))))</f>
        <v/>
      </c>
      <c r="T235">
        <f>IF(COUNTA(B235:P235)&gt;0,1,0)</f>
        <v>0</v>
      </c>
      <c r="U235" t="str">
        <f>IF(T235=0,"",IF(AND(L235="Recibido",M235=""),IF(C235="","",C235),IF(M235="","",M235)))</f>
        <v/>
      </c>
      <c r="V235" t="str">
        <f>IF(OR(T235=0,NOT(ISNUMBER(MATCH(L235,Ajustes!$B$9:$B$17,0)))),"",IF(INDEX(Ajustes!$C$9:$C$17,MATCH(L235,Ajustes!$B$9:$B$17,0))="","",INDEX(Ajustes!$C$9:$C$17,MATCH(L235,Ajustes!$B$9:$B$17,0))))</f>
        <v/>
      </c>
      <c r="W235">
        <f>IF(AND(T235=1,N235="",OR(L235="Recibido",L235="Confirmado",L235="Preparado",L235="En reparto",L235="Incidencia")),1,0)</f>
        <v>0</v>
      </c>
      <c r="X235">
        <f>IF(S235&lt;&gt;"",1,0)</f>
        <v>0</v>
      </c>
      <c r="Y235">
        <f>IF(A235&lt;&gt;"",1,0)</f>
        <v>0</v>
      </c>
      <c r="Z235">
        <f>IF(T235=1,ROW()-5,0)</f>
        <v>0</v>
      </c>
    </row>
    <row r="236">
      <c r="A236" s="21" t="str">
        <f>IF(T236=0,"",IF(S236&lt;&gt;"","Revisa: "&amp;S236,IF(OR(L236="Cobrado",L236="Anulado"),"",IF(AND(N236="",OR(L236="Recibido",L236="Confirmado",L236="Preparado",L236="En reparto",L236="Incidencia"),ISNUMBER(I236),INT(Ajustes!$C$5)&gt;INT(I236)),"Retrasado",IF(OR(L236="Entregado",L236="Facturado"),IF(AND(ISNUMBER(V236),ISNUMBER(N236),INT(Ajustes!$C$5)-INT(N236)&gt;V236),IF(L236="Entregado","Sin facturar","Cobro vencido"),""),IF(AND(ISNUMBER(V236),ISNUMBER(Q236),Q236&gt;V236),INDEX(Ajustes!$E$9:$E$17,MATCH(L236,Ajustes!$B$9:$B$17,0)),""))))))</f>
        <v/>
      </c>
      <c r="B236" s="22" t="n"/>
      <c r="C236" s="23" t="n"/>
      <c r="D236" s="24" t="n"/>
      <c r="E236" s="25" t="n"/>
      <c r="F236" s="25" t="n"/>
      <c r="G236" s="25" t="n"/>
      <c r="H236" s="26" t="n"/>
      <c r="I236" s="23" t="n"/>
      <c r="J236" s="25" t="n"/>
      <c r="K236" s="25" t="n"/>
      <c r="L236" s="25" t="n"/>
      <c r="M236" s="23" t="n"/>
      <c r="N236" s="23" t="n"/>
      <c r="O236" s="27" t="n"/>
      <c r="P236" s="25" t="n"/>
      <c r="Q236" s="28" t="str">
        <f>IF(OR(T236=0,L236="Cobrado",L236="Anulado",NOT(ISNUMBER(U236))),"",MAX(0,INT(Ajustes!$C$5)-INT(U236)))</f>
        <v/>
      </c>
      <c r="R236" s="28" t="str">
        <f>IF(OR(T236=0,L236="Anulado",NOT(ISNUMBER(N236)),NOT(ISNUMBER(I236))),"",IF(INT(N236)=INT(I236),"Sí",IF(INT(N236)&gt;INT(I236),"Tarde","Antes")))</f>
        <v/>
      </c>
      <c r="S236" t="str">
        <f>IF(T236=0,"",IF(L236="","falta el estado",IF(NOT(ISNUMBER(MATCH(L236,Ajustes!$B$9:$B$17,0))),"el estado no es de la lista",IF(E236="","falta el cliente",IF(OR(AND(C236&lt;&gt;"",NOT(ISNUMBER(C236))),AND(I236&lt;&gt;"",NOT(ISNUMBER(I236))),AND(M236&lt;&gt;"",NOT(ISNUMBER(M236))),AND(N236&lt;&gt;"",NOT(ISNUMBER(N236)))),"hay una fecha mal escrita",IF(AND(H236&lt;&gt;"",NOT(ISNUMBER(H236))),"el importe no es un número",IF(C236="","falta «Recibido el»",IF(AND(L236&lt;&gt;"Recibido",L236&lt;&gt;"Anulado",I236=""),"falta la entrega acordada",IF(AND(L236&lt;&gt;"Recibido",L236&lt;&gt;"Anulado",M236=""),"falta la fecha del estado",IF(AND(OR(L236="Entregado",L236="Facturado",L236="Cobrado"),N236=""),"falta «Entregado el»",IF(AND(N236&lt;&gt;"",OR(L236="Recibido",L236="Confirmado",L236="Preparado",L236="En reparto")),"tiene «Entregado el»: cambia el estado",IF(OR(INT(C236)&gt;INT(Ajustes!$C$5),AND(M236&lt;&gt;"",INT(M236)&gt;INT(Ajustes!$C$5)),AND(N236&lt;&gt;"",INT(N236)&gt;INT(Ajustes!$C$5))),"hay una fecha posterior a hoy",IF(AND(M236&lt;&gt;"",INT(M236)&lt;INT(C236)),"la fecha del estado es anterior a «Recibido el»",IF(AND(N236&lt;&gt;"",INT(N236)&lt;INT(C236)),"«Entregado el» es anterior a «Recibido el»",""))))))))))))))</f>
        <v/>
      </c>
      <c r="T236">
        <f>IF(COUNTA(B236:P236)&gt;0,1,0)</f>
        <v>0</v>
      </c>
      <c r="U236" t="str">
        <f>IF(T236=0,"",IF(AND(L236="Recibido",M236=""),IF(C236="","",C236),IF(M236="","",M236)))</f>
        <v/>
      </c>
      <c r="V236" t="str">
        <f>IF(OR(T236=0,NOT(ISNUMBER(MATCH(L236,Ajustes!$B$9:$B$17,0)))),"",IF(INDEX(Ajustes!$C$9:$C$17,MATCH(L236,Ajustes!$B$9:$B$17,0))="","",INDEX(Ajustes!$C$9:$C$17,MATCH(L236,Ajustes!$B$9:$B$17,0))))</f>
        <v/>
      </c>
      <c r="W236">
        <f>IF(AND(T236=1,N236="",OR(L236="Recibido",L236="Confirmado",L236="Preparado",L236="En reparto",L236="Incidencia")),1,0)</f>
        <v>0</v>
      </c>
      <c r="X236">
        <f>IF(S236&lt;&gt;"",1,0)</f>
        <v>0</v>
      </c>
      <c r="Y236">
        <f>IF(A236&lt;&gt;"",1,0)</f>
        <v>0</v>
      </c>
      <c r="Z236">
        <f>IF(T236=1,ROW()-5,0)</f>
        <v>0</v>
      </c>
    </row>
    <row r="237">
      <c r="A237" s="21" t="str">
        <f>IF(T237=0,"",IF(S237&lt;&gt;"","Revisa: "&amp;S237,IF(OR(L237="Cobrado",L237="Anulado"),"",IF(AND(N237="",OR(L237="Recibido",L237="Confirmado",L237="Preparado",L237="En reparto",L237="Incidencia"),ISNUMBER(I237),INT(Ajustes!$C$5)&gt;INT(I237)),"Retrasado",IF(OR(L237="Entregado",L237="Facturado"),IF(AND(ISNUMBER(V237),ISNUMBER(N237),INT(Ajustes!$C$5)-INT(N237)&gt;V237),IF(L237="Entregado","Sin facturar","Cobro vencido"),""),IF(AND(ISNUMBER(V237),ISNUMBER(Q237),Q237&gt;V237),INDEX(Ajustes!$E$9:$E$17,MATCH(L237,Ajustes!$B$9:$B$17,0)),""))))))</f>
        <v/>
      </c>
      <c r="B237" s="22" t="n"/>
      <c r="C237" s="23" t="n"/>
      <c r="D237" s="24" t="n"/>
      <c r="E237" s="25" t="n"/>
      <c r="F237" s="25" t="n"/>
      <c r="G237" s="25" t="n"/>
      <c r="H237" s="26" t="n"/>
      <c r="I237" s="23" t="n"/>
      <c r="J237" s="25" t="n"/>
      <c r="K237" s="25" t="n"/>
      <c r="L237" s="25" t="n"/>
      <c r="M237" s="23" t="n"/>
      <c r="N237" s="23" t="n"/>
      <c r="O237" s="27" t="n"/>
      <c r="P237" s="25" t="n"/>
      <c r="Q237" s="28" t="str">
        <f>IF(OR(T237=0,L237="Cobrado",L237="Anulado",NOT(ISNUMBER(U237))),"",MAX(0,INT(Ajustes!$C$5)-INT(U237)))</f>
        <v/>
      </c>
      <c r="R237" s="28" t="str">
        <f>IF(OR(T237=0,L237="Anulado",NOT(ISNUMBER(N237)),NOT(ISNUMBER(I237))),"",IF(INT(N237)=INT(I237),"Sí",IF(INT(N237)&gt;INT(I237),"Tarde","Antes")))</f>
        <v/>
      </c>
      <c r="S237" t="str">
        <f>IF(T237=0,"",IF(L237="","falta el estado",IF(NOT(ISNUMBER(MATCH(L237,Ajustes!$B$9:$B$17,0))),"el estado no es de la lista",IF(E237="","falta el cliente",IF(OR(AND(C237&lt;&gt;"",NOT(ISNUMBER(C237))),AND(I237&lt;&gt;"",NOT(ISNUMBER(I237))),AND(M237&lt;&gt;"",NOT(ISNUMBER(M237))),AND(N237&lt;&gt;"",NOT(ISNUMBER(N237)))),"hay una fecha mal escrita",IF(AND(H237&lt;&gt;"",NOT(ISNUMBER(H237))),"el importe no es un número",IF(C237="","falta «Recibido el»",IF(AND(L237&lt;&gt;"Recibido",L237&lt;&gt;"Anulado",I237=""),"falta la entrega acordada",IF(AND(L237&lt;&gt;"Recibido",L237&lt;&gt;"Anulado",M237=""),"falta la fecha del estado",IF(AND(OR(L237="Entregado",L237="Facturado",L237="Cobrado"),N237=""),"falta «Entregado el»",IF(AND(N237&lt;&gt;"",OR(L237="Recibido",L237="Confirmado",L237="Preparado",L237="En reparto")),"tiene «Entregado el»: cambia el estado",IF(OR(INT(C237)&gt;INT(Ajustes!$C$5),AND(M237&lt;&gt;"",INT(M237)&gt;INT(Ajustes!$C$5)),AND(N237&lt;&gt;"",INT(N237)&gt;INT(Ajustes!$C$5))),"hay una fecha posterior a hoy",IF(AND(M237&lt;&gt;"",INT(M237)&lt;INT(C237)),"la fecha del estado es anterior a «Recibido el»",IF(AND(N237&lt;&gt;"",INT(N237)&lt;INT(C237)),"«Entregado el» es anterior a «Recibido el»",""))))))))))))))</f>
        <v/>
      </c>
      <c r="T237">
        <f>IF(COUNTA(B237:P237)&gt;0,1,0)</f>
        <v>0</v>
      </c>
      <c r="U237" t="str">
        <f>IF(T237=0,"",IF(AND(L237="Recibido",M237=""),IF(C237="","",C237),IF(M237="","",M237)))</f>
        <v/>
      </c>
      <c r="V237" t="str">
        <f>IF(OR(T237=0,NOT(ISNUMBER(MATCH(L237,Ajustes!$B$9:$B$17,0)))),"",IF(INDEX(Ajustes!$C$9:$C$17,MATCH(L237,Ajustes!$B$9:$B$17,0))="","",INDEX(Ajustes!$C$9:$C$17,MATCH(L237,Ajustes!$B$9:$B$17,0))))</f>
        <v/>
      </c>
      <c r="W237">
        <f>IF(AND(T237=1,N237="",OR(L237="Recibido",L237="Confirmado",L237="Preparado",L237="En reparto",L237="Incidencia")),1,0)</f>
        <v>0</v>
      </c>
      <c r="X237">
        <f>IF(S237&lt;&gt;"",1,0)</f>
        <v>0</v>
      </c>
      <c r="Y237">
        <f>IF(A237&lt;&gt;"",1,0)</f>
        <v>0</v>
      </c>
      <c r="Z237">
        <f>IF(T237=1,ROW()-5,0)</f>
        <v>0</v>
      </c>
    </row>
    <row r="238">
      <c r="A238" s="21" t="str">
        <f>IF(T238=0,"",IF(S238&lt;&gt;"","Revisa: "&amp;S238,IF(OR(L238="Cobrado",L238="Anulado"),"",IF(AND(N238="",OR(L238="Recibido",L238="Confirmado",L238="Preparado",L238="En reparto",L238="Incidencia"),ISNUMBER(I238),INT(Ajustes!$C$5)&gt;INT(I238)),"Retrasado",IF(OR(L238="Entregado",L238="Facturado"),IF(AND(ISNUMBER(V238),ISNUMBER(N238),INT(Ajustes!$C$5)-INT(N238)&gt;V238),IF(L238="Entregado","Sin facturar","Cobro vencido"),""),IF(AND(ISNUMBER(V238),ISNUMBER(Q238),Q238&gt;V238),INDEX(Ajustes!$E$9:$E$17,MATCH(L238,Ajustes!$B$9:$B$17,0)),""))))))</f>
        <v/>
      </c>
      <c r="B238" s="22" t="n"/>
      <c r="C238" s="23" t="n"/>
      <c r="D238" s="24" t="n"/>
      <c r="E238" s="25" t="n"/>
      <c r="F238" s="25" t="n"/>
      <c r="G238" s="25" t="n"/>
      <c r="H238" s="26" t="n"/>
      <c r="I238" s="23" t="n"/>
      <c r="J238" s="25" t="n"/>
      <c r="K238" s="25" t="n"/>
      <c r="L238" s="25" t="n"/>
      <c r="M238" s="23" t="n"/>
      <c r="N238" s="23" t="n"/>
      <c r="O238" s="27" t="n"/>
      <c r="P238" s="25" t="n"/>
      <c r="Q238" s="28" t="str">
        <f>IF(OR(T238=0,L238="Cobrado",L238="Anulado",NOT(ISNUMBER(U238))),"",MAX(0,INT(Ajustes!$C$5)-INT(U238)))</f>
        <v/>
      </c>
      <c r="R238" s="28" t="str">
        <f>IF(OR(T238=0,L238="Anulado",NOT(ISNUMBER(N238)),NOT(ISNUMBER(I238))),"",IF(INT(N238)=INT(I238),"Sí",IF(INT(N238)&gt;INT(I238),"Tarde","Antes")))</f>
        <v/>
      </c>
      <c r="S238" t="str">
        <f>IF(T238=0,"",IF(L238="","falta el estado",IF(NOT(ISNUMBER(MATCH(L238,Ajustes!$B$9:$B$17,0))),"el estado no es de la lista",IF(E238="","falta el cliente",IF(OR(AND(C238&lt;&gt;"",NOT(ISNUMBER(C238))),AND(I238&lt;&gt;"",NOT(ISNUMBER(I238))),AND(M238&lt;&gt;"",NOT(ISNUMBER(M238))),AND(N238&lt;&gt;"",NOT(ISNUMBER(N238)))),"hay una fecha mal escrita",IF(AND(H238&lt;&gt;"",NOT(ISNUMBER(H238))),"el importe no es un número",IF(C238="","falta «Recibido el»",IF(AND(L238&lt;&gt;"Recibido",L238&lt;&gt;"Anulado",I238=""),"falta la entrega acordada",IF(AND(L238&lt;&gt;"Recibido",L238&lt;&gt;"Anulado",M238=""),"falta la fecha del estado",IF(AND(OR(L238="Entregado",L238="Facturado",L238="Cobrado"),N238=""),"falta «Entregado el»",IF(AND(N238&lt;&gt;"",OR(L238="Recibido",L238="Confirmado",L238="Preparado",L238="En reparto")),"tiene «Entregado el»: cambia el estado",IF(OR(INT(C238)&gt;INT(Ajustes!$C$5),AND(M238&lt;&gt;"",INT(M238)&gt;INT(Ajustes!$C$5)),AND(N238&lt;&gt;"",INT(N238)&gt;INT(Ajustes!$C$5))),"hay una fecha posterior a hoy",IF(AND(M238&lt;&gt;"",INT(M238)&lt;INT(C238)),"la fecha del estado es anterior a «Recibido el»",IF(AND(N238&lt;&gt;"",INT(N238)&lt;INT(C238)),"«Entregado el» es anterior a «Recibido el»",""))))))))))))))</f>
        <v/>
      </c>
      <c r="T238">
        <f>IF(COUNTA(B238:P238)&gt;0,1,0)</f>
        <v>0</v>
      </c>
      <c r="U238" t="str">
        <f>IF(T238=0,"",IF(AND(L238="Recibido",M238=""),IF(C238="","",C238),IF(M238="","",M238)))</f>
        <v/>
      </c>
      <c r="V238" t="str">
        <f>IF(OR(T238=0,NOT(ISNUMBER(MATCH(L238,Ajustes!$B$9:$B$17,0)))),"",IF(INDEX(Ajustes!$C$9:$C$17,MATCH(L238,Ajustes!$B$9:$B$17,0))="","",INDEX(Ajustes!$C$9:$C$17,MATCH(L238,Ajustes!$B$9:$B$17,0))))</f>
        <v/>
      </c>
      <c r="W238">
        <f>IF(AND(T238=1,N238="",OR(L238="Recibido",L238="Confirmado",L238="Preparado",L238="En reparto",L238="Incidencia")),1,0)</f>
        <v>0</v>
      </c>
      <c r="X238">
        <f>IF(S238&lt;&gt;"",1,0)</f>
        <v>0</v>
      </c>
      <c r="Y238">
        <f>IF(A238&lt;&gt;"",1,0)</f>
        <v>0</v>
      </c>
      <c r="Z238">
        <f>IF(T238=1,ROW()-5,0)</f>
        <v>0</v>
      </c>
    </row>
    <row r="239">
      <c r="A239" s="21" t="str">
        <f>IF(T239=0,"",IF(S239&lt;&gt;"","Revisa: "&amp;S239,IF(OR(L239="Cobrado",L239="Anulado"),"",IF(AND(N239="",OR(L239="Recibido",L239="Confirmado",L239="Preparado",L239="En reparto",L239="Incidencia"),ISNUMBER(I239),INT(Ajustes!$C$5)&gt;INT(I239)),"Retrasado",IF(OR(L239="Entregado",L239="Facturado"),IF(AND(ISNUMBER(V239),ISNUMBER(N239),INT(Ajustes!$C$5)-INT(N239)&gt;V239),IF(L239="Entregado","Sin facturar","Cobro vencido"),""),IF(AND(ISNUMBER(V239),ISNUMBER(Q239),Q239&gt;V239),INDEX(Ajustes!$E$9:$E$17,MATCH(L239,Ajustes!$B$9:$B$17,0)),""))))))</f>
        <v/>
      </c>
      <c r="B239" s="22" t="n"/>
      <c r="C239" s="23" t="n"/>
      <c r="D239" s="24" t="n"/>
      <c r="E239" s="25" t="n"/>
      <c r="F239" s="25" t="n"/>
      <c r="G239" s="25" t="n"/>
      <c r="H239" s="26" t="n"/>
      <c r="I239" s="23" t="n"/>
      <c r="J239" s="25" t="n"/>
      <c r="K239" s="25" t="n"/>
      <c r="L239" s="25" t="n"/>
      <c r="M239" s="23" t="n"/>
      <c r="N239" s="23" t="n"/>
      <c r="O239" s="27" t="n"/>
      <c r="P239" s="25" t="n"/>
      <c r="Q239" s="28" t="str">
        <f>IF(OR(T239=0,L239="Cobrado",L239="Anulado",NOT(ISNUMBER(U239))),"",MAX(0,INT(Ajustes!$C$5)-INT(U239)))</f>
        <v/>
      </c>
      <c r="R239" s="28" t="str">
        <f>IF(OR(T239=0,L239="Anulado",NOT(ISNUMBER(N239)),NOT(ISNUMBER(I239))),"",IF(INT(N239)=INT(I239),"Sí",IF(INT(N239)&gt;INT(I239),"Tarde","Antes")))</f>
        <v/>
      </c>
      <c r="S239" t="str">
        <f>IF(T239=0,"",IF(L239="","falta el estado",IF(NOT(ISNUMBER(MATCH(L239,Ajustes!$B$9:$B$17,0))),"el estado no es de la lista",IF(E239="","falta el cliente",IF(OR(AND(C239&lt;&gt;"",NOT(ISNUMBER(C239))),AND(I239&lt;&gt;"",NOT(ISNUMBER(I239))),AND(M239&lt;&gt;"",NOT(ISNUMBER(M239))),AND(N239&lt;&gt;"",NOT(ISNUMBER(N239)))),"hay una fecha mal escrita",IF(AND(H239&lt;&gt;"",NOT(ISNUMBER(H239))),"el importe no es un número",IF(C239="","falta «Recibido el»",IF(AND(L239&lt;&gt;"Recibido",L239&lt;&gt;"Anulado",I239=""),"falta la entrega acordada",IF(AND(L239&lt;&gt;"Recibido",L239&lt;&gt;"Anulado",M239=""),"falta la fecha del estado",IF(AND(OR(L239="Entregado",L239="Facturado",L239="Cobrado"),N239=""),"falta «Entregado el»",IF(AND(N239&lt;&gt;"",OR(L239="Recibido",L239="Confirmado",L239="Preparado",L239="En reparto")),"tiene «Entregado el»: cambia el estado",IF(OR(INT(C239)&gt;INT(Ajustes!$C$5),AND(M239&lt;&gt;"",INT(M239)&gt;INT(Ajustes!$C$5)),AND(N239&lt;&gt;"",INT(N239)&gt;INT(Ajustes!$C$5))),"hay una fecha posterior a hoy",IF(AND(M239&lt;&gt;"",INT(M239)&lt;INT(C239)),"la fecha del estado es anterior a «Recibido el»",IF(AND(N239&lt;&gt;"",INT(N239)&lt;INT(C239)),"«Entregado el» es anterior a «Recibido el»",""))))))))))))))</f>
        <v/>
      </c>
      <c r="T239">
        <f>IF(COUNTA(B239:P239)&gt;0,1,0)</f>
        <v>0</v>
      </c>
      <c r="U239" t="str">
        <f>IF(T239=0,"",IF(AND(L239="Recibido",M239=""),IF(C239="","",C239),IF(M239="","",M239)))</f>
        <v/>
      </c>
      <c r="V239" t="str">
        <f>IF(OR(T239=0,NOT(ISNUMBER(MATCH(L239,Ajustes!$B$9:$B$17,0)))),"",IF(INDEX(Ajustes!$C$9:$C$17,MATCH(L239,Ajustes!$B$9:$B$17,0))="","",INDEX(Ajustes!$C$9:$C$17,MATCH(L239,Ajustes!$B$9:$B$17,0))))</f>
        <v/>
      </c>
      <c r="W239">
        <f>IF(AND(T239=1,N239="",OR(L239="Recibido",L239="Confirmado",L239="Preparado",L239="En reparto",L239="Incidencia")),1,0)</f>
        <v>0</v>
      </c>
      <c r="X239">
        <f>IF(S239&lt;&gt;"",1,0)</f>
        <v>0</v>
      </c>
      <c r="Y239">
        <f>IF(A239&lt;&gt;"",1,0)</f>
        <v>0</v>
      </c>
      <c r="Z239">
        <f>IF(T239=1,ROW()-5,0)</f>
        <v>0</v>
      </c>
    </row>
    <row r="240">
      <c r="A240" s="21" t="str">
        <f>IF(T240=0,"",IF(S240&lt;&gt;"","Revisa: "&amp;S240,IF(OR(L240="Cobrado",L240="Anulado"),"",IF(AND(N240="",OR(L240="Recibido",L240="Confirmado",L240="Preparado",L240="En reparto",L240="Incidencia"),ISNUMBER(I240),INT(Ajustes!$C$5)&gt;INT(I240)),"Retrasado",IF(OR(L240="Entregado",L240="Facturado"),IF(AND(ISNUMBER(V240),ISNUMBER(N240),INT(Ajustes!$C$5)-INT(N240)&gt;V240),IF(L240="Entregado","Sin facturar","Cobro vencido"),""),IF(AND(ISNUMBER(V240),ISNUMBER(Q240),Q240&gt;V240),INDEX(Ajustes!$E$9:$E$17,MATCH(L240,Ajustes!$B$9:$B$17,0)),""))))))</f>
        <v/>
      </c>
      <c r="B240" s="22" t="n"/>
      <c r="C240" s="23" t="n"/>
      <c r="D240" s="24" t="n"/>
      <c r="E240" s="25" t="n"/>
      <c r="F240" s="25" t="n"/>
      <c r="G240" s="25" t="n"/>
      <c r="H240" s="26" t="n"/>
      <c r="I240" s="23" t="n"/>
      <c r="J240" s="25" t="n"/>
      <c r="K240" s="25" t="n"/>
      <c r="L240" s="25" t="n"/>
      <c r="M240" s="23" t="n"/>
      <c r="N240" s="23" t="n"/>
      <c r="O240" s="27" t="n"/>
      <c r="P240" s="25" t="n"/>
      <c r="Q240" s="28" t="str">
        <f>IF(OR(T240=0,L240="Cobrado",L240="Anulado",NOT(ISNUMBER(U240))),"",MAX(0,INT(Ajustes!$C$5)-INT(U240)))</f>
        <v/>
      </c>
      <c r="R240" s="28" t="str">
        <f>IF(OR(T240=0,L240="Anulado",NOT(ISNUMBER(N240)),NOT(ISNUMBER(I240))),"",IF(INT(N240)=INT(I240),"Sí",IF(INT(N240)&gt;INT(I240),"Tarde","Antes")))</f>
        <v/>
      </c>
      <c r="S240" t="str">
        <f>IF(T240=0,"",IF(L240="","falta el estado",IF(NOT(ISNUMBER(MATCH(L240,Ajustes!$B$9:$B$17,0))),"el estado no es de la lista",IF(E240="","falta el cliente",IF(OR(AND(C240&lt;&gt;"",NOT(ISNUMBER(C240))),AND(I240&lt;&gt;"",NOT(ISNUMBER(I240))),AND(M240&lt;&gt;"",NOT(ISNUMBER(M240))),AND(N240&lt;&gt;"",NOT(ISNUMBER(N240)))),"hay una fecha mal escrita",IF(AND(H240&lt;&gt;"",NOT(ISNUMBER(H240))),"el importe no es un número",IF(C240="","falta «Recibido el»",IF(AND(L240&lt;&gt;"Recibido",L240&lt;&gt;"Anulado",I240=""),"falta la entrega acordada",IF(AND(L240&lt;&gt;"Recibido",L240&lt;&gt;"Anulado",M240=""),"falta la fecha del estado",IF(AND(OR(L240="Entregado",L240="Facturado",L240="Cobrado"),N240=""),"falta «Entregado el»",IF(AND(N240&lt;&gt;"",OR(L240="Recibido",L240="Confirmado",L240="Preparado",L240="En reparto")),"tiene «Entregado el»: cambia el estado",IF(OR(INT(C240)&gt;INT(Ajustes!$C$5),AND(M240&lt;&gt;"",INT(M240)&gt;INT(Ajustes!$C$5)),AND(N240&lt;&gt;"",INT(N240)&gt;INT(Ajustes!$C$5))),"hay una fecha posterior a hoy",IF(AND(M240&lt;&gt;"",INT(M240)&lt;INT(C240)),"la fecha del estado es anterior a «Recibido el»",IF(AND(N240&lt;&gt;"",INT(N240)&lt;INT(C240)),"«Entregado el» es anterior a «Recibido el»",""))))))))))))))</f>
        <v/>
      </c>
      <c r="T240">
        <f>IF(COUNTA(B240:P240)&gt;0,1,0)</f>
        <v>0</v>
      </c>
      <c r="U240" t="str">
        <f>IF(T240=0,"",IF(AND(L240="Recibido",M240=""),IF(C240="","",C240),IF(M240="","",M240)))</f>
        <v/>
      </c>
      <c r="V240" t="str">
        <f>IF(OR(T240=0,NOT(ISNUMBER(MATCH(L240,Ajustes!$B$9:$B$17,0)))),"",IF(INDEX(Ajustes!$C$9:$C$17,MATCH(L240,Ajustes!$B$9:$B$17,0))="","",INDEX(Ajustes!$C$9:$C$17,MATCH(L240,Ajustes!$B$9:$B$17,0))))</f>
        <v/>
      </c>
      <c r="W240">
        <f>IF(AND(T240=1,N240="",OR(L240="Recibido",L240="Confirmado",L240="Preparado",L240="En reparto",L240="Incidencia")),1,0)</f>
        <v>0</v>
      </c>
      <c r="X240">
        <f>IF(S240&lt;&gt;"",1,0)</f>
        <v>0</v>
      </c>
      <c r="Y240">
        <f>IF(A240&lt;&gt;"",1,0)</f>
        <v>0</v>
      </c>
      <c r="Z240">
        <f>IF(T240=1,ROW()-5,0)</f>
        <v>0</v>
      </c>
    </row>
    <row r="241">
      <c r="A241" s="21" t="str">
        <f>IF(T241=0,"",IF(S241&lt;&gt;"","Revisa: "&amp;S241,IF(OR(L241="Cobrado",L241="Anulado"),"",IF(AND(N241="",OR(L241="Recibido",L241="Confirmado",L241="Preparado",L241="En reparto",L241="Incidencia"),ISNUMBER(I241),INT(Ajustes!$C$5)&gt;INT(I241)),"Retrasado",IF(OR(L241="Entregado",L241="Facturado"),IF(AND(ISNUMBER(V241),ISNUMBER(N241),INT(Ajustes!$C$5)-INT(N241)&gt;V241),IF(L241="Entregado","Sin facturar","Cobro vencido"),""),IF(AND(ISNUMBER(V241),ISNUMBER(Q241),Q241&gt;V241),INDEX(Ajustes!$E$9:$E$17,MATCH(L241,Ajustes!$B$9:$B$17,0)),""))))))</f>
        <v/>
      </c>
      <c r="B241" s="22" t="n"/>
      <c r="C241" s="23" t="n"/>
      <c r="D241" s="24" t="n"/>
      <c r="E241" s="25" t="n"/>
      <c r="F241" s="25" t="n"/>
      <c r="G241" s="25" t="n"/>
      <c r="H241" s="26" t="n"/>
      <c r="I241" s="23" t="n"/>
      <c r="J241" s="25" t="n"/>
      <c r="K241" s="25" t="n"/>
      <c r="L241" s="25" t="n"/>
      <c r="M241" s="23" t="n"/>
      <c r="N241" s="23" t="n"/>
      <c r="O241" s="27" t="n"/>
      <c r="P241" s="25" t="n"/>
      <c r="Q241" s="28" t="str">
        <f>IF(OR(T241=0,L241="Cobrado",L241="Anulado",NOT(ISNUMBER(U241))),"",MAX(0,INT(Ajustes!$C$5)-INT(U241)))</f>
        <v/>
      </c>
      <c r="R241" s="28" t="str">
        <f>IF(OR(T241=0,L241="Anulado",NOT(ISNUMBER(N241)),NOT(ISNUMBER(I241))),"",IF(INT(N241)=INT(I241),"Sí",IF(INT(N241)&gt;INT(I241),"Tarde","Antes")))</f>
        <v/>
      </c>
      <c r="S241" t="str">
        <f>IF(T241=0,"",IF(L241="","falta el estado",IF(NOT(ISNUMBER(MATCH(L241,Ajustes!$B$9:$B$17,0))),"el estado no es de la lista",IF(E241="","falta el cliente",IF(OR(AND(C241&lt;&gt;"",NOT(ISNUMBER(C241))),AND(I241&lt;&gt;"",NOT(ISNUMBER(I241))),AND(M241&lt;&gt;"",NOT(ISNUMBER(M241))),AND(N241&lt;&gt;"",NOT(ISNUMBER(N241)))),"hay una fecha mal escrita",IF(AND(H241&lt;&gt;"",NOT(ISNUMBER(H241))),"el importe no es un número",IF(C241="","falta «Recibido el»",IF(AND(L241&lt;&gt;"Recibido",L241&lt;&gt;"Anulado",I241=""),"falta la entrega acordada",IF(AND(L241&lt;&gt;"Recibido",L241&lt;&gt;"Anulado",M241=""),"falta la fecha del estado",IF(AND(OR(L241="Entregado",L241="Facturado",L241="Cobrado"),N241=""),"falta «Entregado el»",IF(AND(N241&lt;&gt;"",OR(L241="Recibido",L241="Confirmado",L241="Preparado",L241="En reparto")),"tiene «Entregado el»: cambia el estado",IF(OR(INT(C241)&gt;INT(Ajustes!$C$5),AND(M241&lt;&gt;"",INT(M241)&gt;INT(Ajustes!$C$5)),AND(N241&lt;&gt;"",INT(N241)&gt;INT(Ajustes!$C$5))),"hay una fecha posterior a hoy",IF(AND(M241&lt;&gt;"",INT(M241)&lt;INT(C241)),"la fecha del estado es anterior a «Recibido el»",IF(AND(N241&lt;&gt;"",INT(N241)&lt;INT(C241)),"«Entregado el» es anterior a «Recibido el»",""))))))))))))))</f>
        <v/>
      </c>
      <c r="T241">
        <f>IF(COUNTA(B241:P241)&gt;0,1,0)</f>
        <v>0</v>
      </c>
      <c r="U241" t="str">
        <f>IF(T241=0,"",IF(AND(L241="Recibido",M241=""),IF(C241="","",C241),IF(M241="","",M241)))</f>
        <v/>
      </c>
      <c r="V241" t="str">
        <f>IF(OR(T241=0,NOT(ISNUMBER(MATCH(L241,Ajustes!$B$9:$B$17,0)))),"",IF(INDEX(Ajustes!$C$9:$C$17,MATCH(L241,Ajustes!$B$9:$B$17,0))="","",INDEX(Ajustes!$C$9:$C$17,MATCH(L241,Ajustes!$B$9:$B$17,0))))</f>
        <v/>
      </c>
      <c r="W241">
        <f>IF(AND(T241=1,N241="",OR(L241="Recibido",L241="Confirmado",L241="Preparado",L241="En reparto",L241="Incidencia")),1,0)</f>
        <v>0</v>
      </c>
      <c r="X241">
        <f>IF(S241&lt;&gt;"",1,0)</f>
        <v>0</v>
      </c>
      <c r="Y241">
        <f>IF(A241&lt;&gt;"",1,0)</f>
        <v>0</v>
      </c>
      <c r="Z241">
        <f>IF(T241=1,ROW()-5,0)</f>
        <v>0</v>
      </c>
    </row>
    <row r="242">
      <c r="A242" s="21" t="str">
        <f>IF(T242=0,"",IF(S242&lt;&gt;"","Revisa: "&amp;S242,IF(OR(L242="Cobrado",L242="Anulado"),"",IF(AND(N242="",OR(L242="Recibido",L242="Confirmado",L242="Preparado",L242="En reparto",L242="Incidencia"),ISNUMBER(I242),INT(Ajustes!$C$5)&gt;INT(I242)),"Retrasado",IF(OR(L242="Entregado",L242="Facturado"),IF(AND(ISNUMBER(V242),ISNUMBER(N242),INT(Ajustes!$C$5)-INT(N242)&gt;V242),IF(L242="Entregado","Sin facturar","Cobro vencido"),""),IF(AND(ISNUMBER(V242),ISNUMBER(Q242),Q242&gt;V242),INDEX(Ajustes!$E$9:$E$17,MATCH(L242,Ajustes!$B$9:$B$17,0)),""))))))</f>
        <v/>
      </c>
      <c r="B242" s="22" t="n"/>
      <c r="C242" s="23" t="n"/>
      <c r="D242" s="24" t="n"/>
      <c r="E242" s="25" t="n"/>
      <c r="F242" s="25" t="n"/>
      <c r="G242" s="25" t="n"/>
      <c r="H242" s="26" t="n"/>
      <c r="I242" s="23" t="n"/>
      <c r="J242" s="25" t="n"/>
      <c r="K242" s="25" t="n"/>
      <c r="L242" s="25" t="n"/>
      <c r="M242" s="23" t="n"/>
      <c r="N242" s="23" t="n"/>
      <c r="O242" s="27" t="n"/>
      <c r="P242" s="25" t="n"/>
      <c r="Q242" s="28" t="str">
        <f>IF(OR(T242=0,L242="Cobrado",L242="Anulado",NOT(ISNUMBER(U242))),"",MAX(0,INT(Ajustes!$C$5)-INT(U242)))</f>
        <v/>
      </c>
      <c r="R242" s="28" t="str">
        <f>IF(OR(T242=0,L242="Anulado",NOT(ISNUMBER(N242)),NOT(ISNUMBER(I242))),"",IF(INT(N242)=INT(I242),"Sí",IF(INT(N242)&gt;INT(I242),"Tarde","Antes")))</f>
        <v/>
      </c>
      <c r="S242" t="str">
        <f>IF(T242=0,"",IF(L242="","falta el estado",IF(NOT(ISNUMBER(MATCH(L242,Ajustes!$B$9:$B$17,0))),"el estado no es de la lista",IF(E242="","falta el cliente",IF(OR(AND(C242&lt;&gt;"",NOT(ISNUMBER(C242))),AND(I242&lt;&gt;"",NOT(ISNUMBER(I242))),AND(M242&lt;&gt;"",NOT(ISNUMBER(M242))),AND(N242&lt;&gt;"",NOT(ISNUMBER(N242)))),"hay una fecha mal escrita",IF(AND(H242&lt;&gt;"",NOT(ISNUMBER(H242))),"el importe no es un número",IF(C242="","falta «Recibido el»",IF(AND(L242&lt;&gt;"Recibido",L242&lt;&gt;"Anulado",I242=""),"falta la entrega acordada",IF(AND(L242&lt;&gt;"Recibido",L242&lt;&gt;"Anulado",M242=""),"falta la fecha del estado",IF(AND(OR(L242="Entregado",L242="Facturado",L242="Cobrado"),N242=""),"falta «Entregado el»",IF(AND(N242&lt;&gt;"",OR(L242="Recibido",L242="Confirmado",L242="Preparado",L242="En reparto")),"tiene «Entregado el»: cambia el estado",IF(OR(INT(C242)&gt;INT(Ajustes!$C$5),AND(M242&lt;&gt;"",INT(M242)&gt;INT(Ajustes!$C$5)),AND(N242&lt;&gt;"",INT(N242)&gt;INT(Ajustes!$C$5))),"hay una fecha posterior a hoy",IF(AND(M242&lt;&gt;"",INT(M242)&lt;INT(C242)),"la fecha del estado es anterior a «Recibido el»",IF(AND(N242&lt;&gt;"",INT(N242)&lt;INT(C242)),"«Entregado el» es anterior a «Recibido el»",""))))))))))))))</f>
        <v/>
      </c>
      <c r="T242">
        <f>IF(COUNTA(B242:P242)&gt;0,1,0)</f>
        <v>0</v>
      </c>
      <c r="U242" t="str">
        <f>IF(T242=0,"",IF(AND(L242="Recibido",M242=""),IF(C242="","",C242),IF(M242="","",M242)))</f>
        <v/>
      </c>
      <c r="V242" t="str">
        <f>IF(OR(T242=0,NOT(ISNUMBER(MATCH(L242,Ajustes!$B$9:$B$17,0)))),"",IF(INDEX(Ajustes!$C$9:$C$17,MATCH(L242,Ajustes!$B$9:$B$17,0))="","",INDEX(Ajustes!$C$9:$C$17,MATCH(L242,Ajustes!$B$9:$B$17,0))))</f>
        <v/>
      </c>
      <c r="W242">
        <f>IF(AND(T242=1,N242="",OR(L242="Recibido",L242="Confirmado",L242="Preparado",L242="En reparto",L242="Incidencia")),1,0)</f>
        <v>0</v>
      </c>
      <c r="X242">
        <f>IF(S242&lt;&gt;"",1,0)</f>
        <v>0</v>
      </c>
      <c r="Y242">
        <f>IF(A242&lt;&gt;"",1,0)</f>
        <v>0</v>
      </c>
      <c r="Z242">
        <f>IF(T242=1,ROW()-5,0)</f>
        <v>0</v>
      </c>
    </row>
    <row r="243">
      <c r="A243" s="21" t="str">
        <f>IF(T243=0,"",IF(S243&lt;&gt;"","Revisa: "&amp;S243,IF(OR(L243="Cobrado",L243="Anulado"),"",IF(AND(N243="",OR(L243="Recibido",L243="Confirmado",L243="Preparado",L243="En reparto",L243="Incidencia"),ISNUMBER(I243),INT(Ajustes!$C$5)&gt;INT(I243)),"Retrasado",IF(OR(L243="Entregado",L243="Facturado"),IF(AND(ISNUMBER(V243),ISNUMBER(N243),INT(Ajustes!$C$5)-INT(N243)&gt;V243),IF(L243="Entregado","Sin facturar","Cobro vencido"),""),IF(AND(ISNUMBER(V243),ISNUMBER(Q243),Q243&gt;V243),INDEX(Ajustes!$E$9:$E$17,MATCH(L243,Ajustes!$B$9:$B$17,0)),""))))))</f>
        <v/>
      </c>
      <c r="B243" s="22" t="n"/>
      <c r="C243" s="23" t="n"/>
      <c r="D243" s="24" t="n"/>
      <c r="E243" s="25" t="n"/>
      <c r="F243" s="25" t="n"/>
      <c r="G243" s="25" t="n"/>
      <c r="H243" s="26" t="n"/>
      <c r="I243" s="23" t="n"/>
      <c r="J243" s="25" t="n"/>
      <c r="K243" s="25" t="n"/>
      <c r="L243" s="25" t="n"/>
      <c r="M243" s="23" t="n"/>
      <c r="N243" s="23" t="n"/>
      <c r="O243" s="27" t="n"/>
      <c r="P243" s="25" t="n"/>
      <c r="Q243" s="28" t="str">
        <f>IF(OR(T243=0,L243="Cobrado",L243="Anulado",NOT(ISNUMBER(U243))),"",MAX(0,INT(Ajustes!$C$5)-INT(U243)))</f>
        <v/>
      </c>
      <c r="R243" s="28" t="str">
        <f>IF(OR(T243=0,L243="Anulado",NOT(ISNUMBER(N243)),NOT(ISNUMBER(I243))),"",IF(INT(N243)=INT(I243),"Sí",IF(INT(N243)&gt;INT(I243),"Tarde","Antes")))</f>
        <v/>
      </c>
      <c r="S243" t="str">
        <f>IF(T243=0,"",IF(L243="","falta el estado",IF(NOT(ISNUMBER(MATCH(L243,Ajustes!$B$9:$B$17,0))),"el estado no es de la lista",IF(E243="","falta el cliente",IF(OR(AND(C243&lt;&gt;"",NOT(ISNUMBER(C243))),AND(I243&lt;&gt;"",NOT(ISNUMBER(I243))),AND(M243&lt;&gt;"",NOT(ISNUMBER(M243))),AND(N243&lt;&gt;"",NOT(ISNUMBER(N243)))),"hay una fecha mal escrita",IF(AND(H243&lt;&gt;"",NOT(ISNUMBER(H243))),"el importe no es un número",IF(C243="","falta «Recibido el»",IF(AND(L243&lt;&gt;"Recibido",L243&lt;&gt;"Anulado",I243=""),"falta la entrega acordada",IF(AND(L243&lt;&gt;"Recibido",L243&lt;&gt;"Anulado",M243=""),"falta la fecha del estado",IF(AND(OR(L243="Entregado",L243="Facturado",L243="Cobrado"),N243=""),"falta «Entregado el»",IF(AND(N243&lt;&gt;"",OR(L243="Recibido",L243="Confirmado",L243="Preparado",L243="En reparto")),"tiene «Entregado el»: cambia el estado",IF(OR(INT(C243)&gt;INT(Ajustes!$C$5),AND(M243&lt;&gt;"",INT(M243)&gt;INT(Ajustes!$C$5)),AND(N243&lt;&gt;"",INT(N243)&gt;INT(Ajustes!$C$5))),"hay una fecha posterior a hoy",IF(AND(M243&lt;&gt;"",INT(M243)&lt;INT(C243)),"la fecha del estado es anterior a «Recibido el»",IF(AND(N243&lt;&gt;"",INT(N243)&lt;INT(C243)),"«Entregado el» es anterior a «Recibido el»",""))))))))))))))</f>
        <v/>
      </c>
      <c r="T243">
        <f>IF(COUNTA(B243:P243)&gt;0,1,0)</f>
        <v>0</v>
      </c>
      <c r="U243" t="str">
        <f>IF(T243=0,"",IF(AND(L243="Recibido",M243=""),IF(C243="","",C243),IF(M243="","",M243)))</f>
        <v/>
      </c>
      <c r="V243" t="str">
        <f>IF(OR(T243=0,NOT(ISNUMBER(MATCH(L243,Ajustes!$B$9:$B$17,0)))),"",IF(INDEX(Ajustes!$C$9:$C$17,MATCH(L243,Ajustes!$B$9:$B$17,0))="","",INDEX(Ajustes!$C$9:$C$17,MATCH(L243,Ajustes!$B$9:$B$17,0))))</f>
        <v/>
      </c>
      <c r="W243">
        <f>IF(AND(T243=1,N243="",OR(L243="Recibido",L243="Confirmado",L243="Preparado",L243="En reparto",L243="Incidencia")),1,0)</f>
        <v>0</v>
      </c>
      <c r="X243">
        <f>IF(S243&lt;&gt;"",1,0)</f>
        <v>0</v>
      </c>
      <c r="Y243">
        <f>IF(A243&lt;&gt;"",1,0)</f>
        <v>0</v>
      </c>
      <c r="Z243">
        <f>IF(T243=1,ROW()-5,0)</f>
        <v>0</v>
      </c>
    </row>
    <row r="244">
      <c r="A244" s="21" t="str">
        <f>IF(T244=0,"",IF(S244&lt;&gt;"","Revisa: "&amp;S244,IF(OR(L244="Cobrado",L244="Anulado"),"",IF(AND(N244="",OR(L244="Recibido",L244="Confirmado",L244="Preparado",L244="En reparto",L244="Incidencia"),ISNUMBER(I244),INT(Ajustes!$C$5)&gt;INT(I244)),"Retrasado",IF(OR(L244="Entregado",L244="Facturado"),IF(AND(ISNUMBER(V244),ISNUMBER(N244),INT(Ajustes!$C$5)-INT(N244)&gt;V244),IF(L244="Entregado","Sin facturar","Cobro vencido"),""),IF(AND(ISNUMBER(V244),ISNUMBER(Q244),Q244&gt;V244),INDEX(Ajustes!$E$9:$E$17,MATCH(L244,Ajustes!$B$9:$B$17,0)),""))))))</f>
        <v/>
      </c>
      <c r="B244" s="22" t="n"/>
      <c r="C244" s="23" t="n"/>
      <c r="D244" s="24" t="n"/>
      <c r="E244" s="25" t="n"/>
      <c r="F244" s="25" t="n"/>
      <c r="G244" s="25" t="n"/>
      <c r="H244" s="26" t="n"/>
      <c r="I244" s="23" t="n"/>
      <c r="J244" s="25" t="n"/>
      <c r="K244" s="25" t="n"/>
      <c r="L244" s="25" t="n"/>
      <c r="M244" s="23" t="n"/>
      <c r="N244" s="23" t="n"/>
      <c r="O244" s="27" t="n"/>
      <c r="P244" s="25" t="n"/>
      <c r="Q244" s="28" t="str">
        <f>IF(OR(T244=0,L244="Cobrado",L244="Anulado",NOT(ISNUMBER(U244))),"",MAX(0,INT(Ajustes!$C$5)-INT(U244)))</f>
        <v/>
      </c>
      <c r="R244" s="28" t="str">
        <f>IF(OR(T244=0,L244="Anulado",NOT(ISNUMBER(N244)),NOT(ISNUMBER(I244))),"",IF(INT(N244)=INT(I244),"Sí",IF(INT(N244)&gt;INT(I244),"Tarde","Antes")))</f>
        <v/>
      </c>
      <c r="S244" t="str">
        <f>IF(T244=0,"",IF(L244="","falta el estado",IF(NOT(ISNUMBER(MATCH(L244,Ajustes!$B$9:$B$17,0))),"el estado no es de la lista",IF(E244="","falta el cliente",IF(OR(AND(C244&lt;&gt;"",NOT(ISNUMBER(C244))),AND(I244&lt;&gt;"",NOT(ISNUMBER(I244))),AND(M244&lt;&gt;"",NOT(ISNUMBER(M244))),AND(N244&lt;&gt;"",NOT(ISNUMBER(N244)))),"hay una fecha mal escrita",IF(AND(H244&lt;&gt;"",NOT(ISNUMBER(H244))),"el importe no es un número",IF(C244="","falta «Recibido el»",IF(AND(L244&lt;&gt;"Recibido",L244&lt;&gt;"Anulado",I244=""),"falta la entrega acordada",IF(AND(L244&lt;&gt;"Recibido",L244&lt;&gt;"Anulado",M244=""),"falta la fecha del estado",IF(AND(OR(L244="Entregado",L244="Facturado",L244="Cobrado"),N244=""),"falta «Entregado el»",IF(AND(N244&lt;&gt;"",OR(L244="Recibido",L244="Confirmado",L244="Preparado",L244="En reparto")),"tiene «Entregado el»: cambia el estado",IF(OR(INT(C244)&gt;INT(Ajustes!$C$5),AND(M244&lt;&gt;"",INT(M244)&gt;INT(Ajustes!$C$5)),AND(N244&lt;&gt;"",INT(N244)&gt;INT(Ajustes!$C$5))),"hay una fecha posterior a hoy",IF(AND(M244&lt;&gt;"",INT(M244)&lt;INT(C244)),"la fecha del estado es anterior a «Recibido el»",IF(AND(N244&lt;&gt;"",INT(N244)&lt;INT(C244)),"«Entregado el» es anterior a «Recibido el»",""))))))))))))))</f>
        <v/>
      </c>
      <c r="T244">
        <f>IF(COUNTA(B244:P244)&gt;0,1,0)</f>
        <v>0</v>
      </c>
      <c r="U244" t="str">
        <f>IF(T244=0,"",IF(AND(L244="Recibido",M244=""),IF(C244="","",C244),IF(M244="","",M244)))</f>
        <v/>
      </c>
      <c r="V244" t="str">
        <f>IF(OR(T244=0,NOT(ISNUMBER(MATCH(L244,Ajustes!$B$9:$B$17,0)))),"",IF(INDEX(Ajustes!$C$9:$C$17,MATCH(L244,Ajustes!$B$9:$B$17,0))="","",INDEX(Ajustes!$C$9:$C$17,MATCH(L244,Ajustes!$B$9:$B$17,0))))</f>
        <v/>
      </c>
      <c r="W244">
        <f>IF(AND(T244=1,N244="",OR(L244="Recibido",L244="Confirmado",L244="Preparado",L244="En reparto",L244="Incidencia")),1,0)</f>
        <v>0</v>
      </c>
      <c r="X244">
        <f>IF(S244&lt;&gt;"",1,0)</f>
        <v>0</v>
      </c>
      <c r="Y244">
        <f>IF(A244&lt;&gt;"",1,0)</f>
        <v>0</v>
      </c>
      <c r="Z244">
        <f>IF(T244=1,ROW()-5,0)</f>
        <v>0</v>
      </c>
    </row>
    <row r="245">
      <c r="A245" s="21" t="str">
        <f>IF(T245=0,"",IF(S245&lt;&gt;"","Revisa: "&amp;S245,IF(OR(L245="Cobrado",L245="Anulado"),"",IF(AND(N245="",OR(L245="Recibido",L245="Confirmado",L245="Preparado",L245="En reparto",L245="Incidencia"),ISNUMBER(I245),INT(Ajustes!$C$5)&gt;INT(I245)),"Retrasado",IF(OR(L245="Entregado",L245="Facturado"),IF(AND(ISNUMBER(V245),ISNUMBER(N245),INT(Ajustes!$C$5)-INT(N245)&gt;V245),IF(L245="Entregado","Sin facturar","Cobro vencido"),""),IF(AND(ISNUMBER(V245),ISNUMBER(Q245),Q245&gt;V245),INDEX(Ajustes!$E$9:$E$17,MATCH(L245,Ajustes!$B$9:$B$17,0)),""))))))</f>
        <v/>
      </c>
      <c r="B245" s="22" t="n"/>
      <c r="C245" s="23" t="n"/>
      <c r="D245" s="24" t="n"/>
      <c r="E245" s="25" t="n"/>
      <c r="F245" s="25" t="n"/>
      <c r="G245" s="25" t="n"/>
      <c r="H245" s="26" t="n"/>
      <c r="I245" s="23" t="n"/>
      <c r="J245" s="25" t="n"/>
      <c r="K245" s="25" t="n"/>
      <c r="L245" s="25" t="n"/>
      <c r="M245" s="23" t="n"/>
      <c r="N245" s="23" t="n"/>
      <c r="O245" s="27" t="n"/>
      <c r="P245" s="25" t="n"/>
      <c r="Q245" s="28" t="str">
        <f>IF(OR(T245=0,L245="Cobrado",L245="Anulado",NOT(ISNUMBER(U245))),"",MAX(0,INT(Ajustes!$C$5)-INT(U245)))</f>
        <v/>
      </c>
      <c r="R245" s="28" t="str">
        <f>IF(OR(T245=0,L245="Anulado",NOT(ISNUMBER(N245)),NOT(ISNUMBER(I245))),"",IF(INT(N245)=INT(I245),"Sí",IF(INT(N245)&gt;INT(I245),"Tarde","Antes")))</f>
        <v/>
      </c>
      <c r="S245" t="str">
        <f>IF(T245=0,"",IF(L245="","falta el estado",IF(NOT(ISNUMBER(MATCH(L245,Ajustes!$B$9:$B$17,0))),"el estado no es de la lista",IF(E245="","falta el cliente",IF(OR(AND(C245&lt;&gt;"",NOT(ISNUMBER(C245))),AND(I245&lt;&gt;"",NOT(ISNUMBER(I245))),AND(M245&lt;&gt;"",NOT(ISNUMBER(M245))),AND(N245&lt;&gt;"",NOT(ISNUMBER(N245)))),"hay una fecha mal escrita",IF(AND(H245&lt;&gt;"",NOT(ISNUMBER(H245))),"el importe no es un número",IF(C245="","falta «Recibido el»",IF(AND(L245&lt;&gt;"Recibido",L245&lt;&gt;"Anulado",I245=""),"falta la entrega acordada",IF(AND(L245&lt;&gt;"Recibido",L245&lt;&gt;"Anulado",M245=""),"falta la fecha del estado",IF(AND(OR(L245="Entregado",L245="Facturado",L245="Cobrado"),N245=""),"falta «Entregado el»",IF(AND(N245&lt;&gt;"",OR(L245="Recibido",L245="Confirmado",L245="Preparado",L245="En reparto")),"tiene «Entregado el»: cambia el estado",IF(OR(INT(C245)&gt;INT(Ajustes!$C$5),AND(M245&lt;&gt;"",INT(M245)&gt;INT(Ajustes!$C$5)),AND(N245&lt;&gt;"",INT(N245)&gt;INT(Ajustes!$C$5))),"hay una fecha posterior a hoy",IF(AND(M245&lt;&gt;"",INT(M245)&lt;INT(C245)),"la fecha del estado es anterior a «Recibido el»",IF(AND(N245&lt;&gt;"",INT(N245)&lt;INT(C245)),"«Entregado el» es anterior a «Recibido el»",""))))))))))))))</f>
        <v/>
      </c>
      <c r="T245">
        <f>IF(COUNTA(B245:P245)&gt;0,1,0)</f>
        <v>0</v>
      </c>
      <c r="U245" t="str">
        <f>IF(T245=0,"",IF(AND(L245="Recibido",M245=""),IF(C245="","",C245),IF(M245="","",M245)))</f>
        <v/>
      </c>
      <c r="V245" t="str">
        <f>IF(OR(T245=0,NOT(ISNUMBER(MATCH(L245,Ajustes!$B$9:$B$17,0)))),"",IF(INDEX(Ajustes!$C$9:$C$17,MATCH(L245,Ajustes!$B$9:$B$17,0))="","",INDEX(Ajustes!$C$9:$C$17,MATCH(L245,Ajustes!$B$9:$B$17,0))))</f>
        <v/>
      </c>
      <c r="W245">
        <f>IF(AND(T245=1,N245="",OR(L245="Recibido",L245="Confirmado",L245="Preparado",L245="En reparto",L245="Incidencia")),1,0)</f>
        <v>0</v>
      </c>
      <c r="X245">
        <f>IF(S245&lt;&gt;"",1,0)</f>
        <v>0</v>
      </c>
      <c r="Y245">
        <f>IF(A245&lt;&gt;"",1,0)</f>
        <v>0</v>
      </c>
      <c r="Z245">
        <f>IF(T245=1,ROW()-5,0)</f>
        <v>0</v>
      </c>
    </row>
    <row r="246">
      <c r="A246" s="21" t="str">
        <f>IF(T246=0,"",IF(S246&lt;&gt;"","Revisa: "&amp;S246,IF(OR(L246="Cobrado",L246="Anulado"),"",IF(AND(N246="",OR(L246="Recibido",L246="Confirmado",L246="Preparado",L246="En reparto",L246="Incidencia"),ISNUMBER(I246),INT(Ajustes!$C$5)&gt;INT(I246)),"Retrasado",IF(OR(L246="Entregado",L246="Facturado"),IF(AND(ISNUMBER(V246),ISNUMBER(N246),INT(Ajustes!$C$5)-INT(N246)&gt;V246),IF(L246="Entregado","Sin facturar","Cobro vencido"),""),IF(AND(ISNUMBER(V246),ISNUMBER(Q246),Q246&gt;V246),INDEX(Ajustes!$E$9:$E$17,MATCH(L246,Ajustes!$B$9:$B$17,0)),""))))))</f>
        <v/>
      </c>
      <c r="B246" s="22" t="n"/>
      <c r="C246" s="23" t="n"/>
      <c r="D246" s="24" t="n"/>
      <c r="E246" s="25" t="n"/>
      <c r="F246" s="25" t="n"/>
      <c r="G246" s="25" t="n"/>
      <c r="H246" s="26" t="n"/>
      <c r="I246" s="23" t="n"/>
      <c r="J246" s="25" t="n"/>
      <c r="K246" s="25" t="n"/>
      <c r="L246" s="25" t="n"/>
      <c r="M246" s="23" t="n"/>
      <c r="N246" s="23" t="n"/>
      <c r="O246" s="27" t="n"/>
      <c r="P246" s="25" t="n"/>
      <c r="Q246" s="28" t="str">
        <f>IF(OR(T246=0,L246="Cobrado",L246="Anulado",NOT(ISNUMBER(U246))),"",MAX(0,INT(Ajustes!$C$5)-INT(U246)))</f>
        <v/>
      </c>
      <c r="R246" s="28" t="str">
        <f>IF(OR(T246=0,L246="Anulado",NOT(ISNUMBER(N246)),NOT(ISNUMBER(I246))),"",IF(INT(N246)=INT(I246),"Sí",IF(INT(N246)&gt;INT(I246),"Tarde","Antes")))</f>
        <v/>
      </c>
      <c r="S246" t="str">
        <f>IF(T246=0,"",IF(L246="","falta el estado",IF(NOT(ISNUMBER(MATCH(L246,Ajustes!$B$9:$B$17,0))),"el estado no es de la lista",IF(E246="","falta el cliente",IF(OR(AND(C246&lt;&gt;"",NOT(ISNUMBER(C246))),AND(I246&lt;&gt;"",NOT(ISNUMBER(I246))),AND(M246&lt;&gt;"",NOT(ISNUMBER(M246))),AND(N246&lt;&gt;"",NOT(ISNUMBER(N246)))),"hay una fecha mal escrita",IF(AND(H246&lt;&gt;"",NOT(ISNUMBER(H246))),"el importe no es un número",IF(C246="","falta «Recibido el»",IF(AND(L246&lt;&gt;"Recibido",L246&lt;&gt;"Anulado",I246=""),"falta la entrega acordada",IF(AND(L246&lt;&gt;"Recibido",L246&lt;&gt;"Anulado",M246=""),"falta la fecha del estado",IF(AND(OR(L246="Entregado",L246="Facturado",L246="Cobrado"),N246=""),"falta «Entregado el»",IF(AND(N246&lt;&gt;"",OR(L246="Recibido",L246="Confirmado",L246="Preparado",L246="En reparto")),"tiene «Entregado el»: cambia el estado",IF(OR(INT(C246)&gt;INT(Ajustes!$C$5),AND(M246&lt;&gt;"",INT(M246)&gt;INT(Ajustes!$C$5)),AND(N246&lt;&gt;"",INT(N246)&gt;INT(Ajustes!$C$5))),"hay una fecha posterior a hoy",IF(AND(M246&lt;&gt;"",INT(M246)&lt;INT(C246)),"la fecha del estado es anterior a «Recibido el»",IF(AND(N246&lt;&gt;"",INT(N246)&lt;INT(C246)),"«Entregado el» es anterior a «Recibido el»",""))))))))))))))</f>
        <v/>
      </c>
      <c r="T246">
        <f>IF(COUNTA(B246:P246)&gt;0,1,0)</f>
        <v>0</v>
      </c>
      <c r="U246" t="str">
        <f>IF(T246=0,"",IF(AND(L246="Recibido",M246=""),IF(C246="","",C246),IF(M246="","",M246)))</f>
        <v/>
      </c>
      <c r="V246" t="str">
        <f>IF(OR(T246=0,NOT(ISNUMBER(MATCH(L246,Ajustes!$B$9:$B$17,0)))),"",IF(INDEX(Ajustes!$C$9:$C$17,MATCH(L246,Ajustes!$B$9:$B$17,0))="","",INDEX(Ajustes!$C$9:$C$17,MATCH(L246,Ajustes!$B$9:$B$17,0))))</f>
        <v/>
      </c>
      <c r="W246">
        <f>IF(AND(T246=1,N246="",OR(L246="Recibido",L246="Confirmado",L246="Preparado",L246="En reparto",L246="Incidencia")),1,0)</f>
        <v>0</v>
      </c>
      <c r="X246">
        <f>IF(S246&lt;&gt;"",1,0)</f>
        <v>0</v>
      </c>
      <c r="Y246">
        <f>IF(A246&lt;&gt;"",1,0)</f>
        <v>0</v>
      </c>
      <c r="Z246">
        <f>IF(T246=1,ROW()-5,0)</f>
        <v>0</v>
      </c>
    </row>
    <row r="247">
      <c r="A247" s="21" t="str">
        <f>IF(T247=0,"",IF(S247&lt;&gt;"","Revisa: "&amp;S247,IF(OR(L247="Cobrado",L247="Anulado"),"",IF(AND(N247="",OR(L247="Recibido",L247="Confirmado",L247="Preparado",L247="En reparto",L247="Incidencia"),ISNUMBER(I247),INT(Ajustes!$C$5)&gt;INT(I247)),"Retrasado",IF(OR(L247="Entregado",L247="Facturado"),IF(AND(ISNUMBER(V247),ISNUMBER(N247),INT(Ajustes!$C$5)-INT(N247)&gt;V247),IF(L247="Entregado","Sin facturar","Cobro vencido"),""),IF(AND(ISNUMBER(V247),ISNUMBER(Q247),Q247&gt;V247),INDEX(Ajustes!$E$9:$E$17,MATCH(L247,Ajustes!$B$9:$B$17,0)),""))))))</f>
        <v/>
      </c>
      <c r="B247" s="22" t="n"/>
      <c r="C247" s="23" t="n"/>
      <c r="D247" s="24" t="n"/>
      <c r="E247" s="25" t="n"/>
      <c r="F247" s="25" t="n"/>
      <c r="G247" s="25" t="n"/>
      <c r="H247" s="26" t="n"/>
      <c r="I247" s="23" t="n"/>
      <c r="J247" s="25" t="n"/>
      <c r="K247" s="25" t="n"/>
      <c r="L247" s="25" t="n"/>
      <c r="M247" s="23" t="n"/>
      <c r="N247" s="23" t="n"/>
      <c r="O247" s="27" t="n"/>
      <c r="P247" s="25" t="n"/>
      <c r="Q247" s="28" t="str">
        <f>IF(OR(T247=0,L247="Cobrado",L247="Anulado",NOT(ISNUMBER(U247))),"",MAX(0,INT(Ajustes!$C$5)-INT(U247)))</f>
        <v/>
      </c>
      <c r="R247" s="28" t="str">
        <f>IF(OR(T247=0,L247="Anulado",NOT(ISNUMBER(N247)),NOT(ISNUMBER(I247))),"",IF(INT(N247)=INT(I247),"Sí",IF(INT(N247)&gt;INT(I247),"Tarde","Antes")))</f>
        <v/>
      </c>
      <c r="S247" t="str">
        <f>IF(T247=0,"",IF(L247="","falta el estado",IF(NOT(ISNUMBER(MATCH(L247,Ajustes!$B$9:$B$17,0))),"el estado no es de la lista",IF(E247="","falta el cliente",IF(OR(AND(C247&lt;&gt;"",NOT(ISNUMBER(C247))),AND(I247&lt;&gt;"",NOT(ISNUMBER(I247))),AND(M247&lt;&gt;"",NOT(ISNUMBER(M247))),AND(N247&lt;&gt;"",NOT(ISNUMBER(N247)))),"hay una fecha mal escrita",IF(AND(H247&lt;&gt;"",NOT(ISNUMBER(H247))),"el importe no es un número",IF(C247="","falta «Recibido el»",IF(AND(L247&lt;&gt;"Recibido",L247&lt;&gt;"Anulado",I247=""),"falta la entrega acordada",IF(AND(L247&lt;&gt;"Recibido",L247&lt;&gt;"Anulado",M247=""),"falta la fecha del estado",IF(AND(OR(L247="Entregado",L247="Facturado",L247="Cobrado"),N247=""),"falta «Entregado el»",IF(AND(N247&lt;&gt;"",OR(L247="Recibido",L247="Confirmado",L247="Preparado",L247="En reparto")),"tiene «Entregado el»: cambia el estado",IF(OR(INT(C247)&gt;INT(Ajustes!$C$5),AND(M247&lt;&gt;"",INT(M247)&gt;INT(Ajustes!$C$5)),AND(N247&lt;&gt;"",INT(N247)&gt;INT(Ajustes!$C$5))),"hay una fecha posterior a hoy",IF(AND(M247&lt;&gt;"",INT(M247)&lt;INT(C247)),"la fecha del estado es anterior a «Recibido el»",IF(AND(N247&lt;&gt;"",INT(N247)&lt;INT(C247)),"«Entregado el» es anterior a «Recibido el»",""))))))))))))))</f>
        <v/>
      </c>
      <c r="T247">
        <f>IF(COUNTA(B247:P247)&gt;0,1,0)</f>
        <v>0</v>
      </c>
      <c r="U247" t="str">
        <f>IF(T247=0,"",IF(AND(L247="Recibido",M247=""),IF(C247="","",C247),IF(M247="","",M247)))</f>
        <v/>
      </c>
      <c r="V247" t="str">
        <f>IF(OR(T247=0,NOT(ISNUMBER(MATCH(L247,Ajustes!$B$9:$B$17,0)))),"",IF(INDEX(Ajustes!$C$9:$C$17,MATCH(L247,Ajustes!$B$9:$B$17,0))="","",INDEX(Ajustes!$C$9:$C$17,MATCH(L247,Ajustes!$B$9:$B$17,0))))</f>
        <v/>
      </c>
      <c r="W247">
        <f>IF(AND(T247=1,N247="",OR(L247="Recibido",L247="Confirmado",L247="Preparado",L247="En reparto",L247="Incidencia")),1,0)</f>
        <v>0</v>
      </c>
      <c r="X247">
        <f>IF(S247&lt;&gt;"",1,0)</f>
        <v>0</v>
      </c>
      <c r="Y247">
        <f>IF(A247&lt;&gt;"",1,0)</f>
        <v>0</v>
      </c>
      <c r="Z247">
        <f>IF(T247=1,ROW()-5,0)</f>
        <v>0</v>
      </c>
    </row>
    <row r="248">
      <c r="A248" s="21" t="str">
        <f>IF(T248=0,"",IF(S248&lt;&gt;"","Revisa: "&amp;S248,IF(OR(L248="Cobrado",L248="Anulado"),"",IF(AND(N248="",OR(L248="Recibido",L248="Confirmado",L248="Preparado",L248="En reparto",L248="Incidencia"),ISNUMBER(I248),INT(Ajustes!$C$5)&gt;INT(I248)),"Retrasado",IF(OR(L248="Entregado",L248="Facturado"),IF(AND(ISNUMBER(V248),ISNUMBER(N248),INT(Ajustes!$C$5)-INT(N248)&gt;V248),IF(L248="Entregado","Sin facturar","Cobro vencido"),""),IF(AND(ISNUMBER(V248),ISNUMBER(Q248),Q248&gt;V248),INDEX(Ajustes!$E$9:$E$17,MATCH(L248,Ajustes!$B$9:$B$17,0)),""))))))</f>
        <v/>
      </c>
      <c r="B248" s="22" t="n"/>
      <c r="C248" s="23" t="n"/>
      <c r="D248" s="24" t="n"/>
      <c r="E248" s="25" t="n"/>
      <c r="F248" s="25" t="n"/>
      <c r="G248" s="25" t="n"/>
      <c r="H248" s="26" t="n"/>
      <c r="I248" s="23" t="n"/>
      <c r="J248" s="25" t="n"/>
      <c r="K248" s="25" t="n"/>
      <c r="L248" s="25" t="n"/>
      <c r="M248" s="23" t="n"/>
      <c r="N248" s="23" t="n"/>
      <c r="O248" s="27" t="n"/>
      <c r="P248" s="25" t="n"/>
      <c r="Q248" s="28" t="str">
        <f>IF(OR(T248=0,L248="Cobrado",L248="Anulado",NOT(ISNUMBER(U248))),"",MAX(0,INT(Ajustes!$C$5)-INT(U248)))</f>
        <v/>
      </c>
      <c r="R248" s="28" t="str">
        <f>IF(OR(T248=0,L248="Anulado",NOT(ISNUMBER(N248)),NOT(ISNUMBER(I248))),"",IF(INT(N248)=INT(I248),"Sí",IF(INT(N248)&gt;INT(I248),"Tarde","Antes")))</f>
        <v/>
      </c>
      <c r="S248" t="str">
        <f>IF(T248=0,"",IF(L248="","falta el estado",IF(NOT(ISNUMBER(MATCH(L248,Ajustes!$B$9:$B$17,0))),"el estado no es de la lista",IF(E248="","falta el cliente",IF(OR(AND(C248&lt;&gt;"",NOT(ISNUMBER(C248))),AND(I248&lt;&gt;"",NOT(ISNUMBER(I248))),AND(M248&lt;&gt;"",NOT(ISNUMBER(M248))),AND(N248&lt;&gt;"",NOT(ISNUMBER(N248)))),"hay una fecha mal escrita",IF(AND(H248&lt;&gt;"",NOT(ISNUMBER(H248))),"el importe no es un número",IF(C248="","falta «Recibido el»",IF(AND(L248&lt;&gt;"Recibido",L248&lt;&gt;"Anulado",I248=""),"falta la entrega acordada",IF(AND(L248&lt;&gt;"Recibido",L248&lt;&gt;"Anulado",M248=""),"falta la fecha del estado",IF(AND(OR(L248="Entregado",L248="Facturado",L248="Cobrado"),N248=""),"falta «Entregado el»",IF(AND(N248&lt;&gt;"",OR(L248="Recibido",L248="Confirmado",L248="Preparado",L248="En reparto")),"tiene «Entregado el»: cambia el estado",IF(OR(INT(C248)&gt;INT(Ajustes!$C$5),AND(M248&lt;&gt;"",INT(M248)&gt;INT(Ajustes!$C$5)),AND(N248&lt;&gt;"",INT(N248)&gt;INT(Ajustes!$C$5))),"hay una fecha posterior a hoy",IF(AND(M248&lt;&gt;"",INT(M248)&lt;INT(C248)),"la fecha del estado es anterior a «Recibido el»",IF(AND(N248&lt;&gt;"",INT(N248)&lt;INT(C248)),"«Entregado el» es anterior a «Recibido el»",""))))))))))))))</f>
        <v/>
      </c>
      <c r="T248">
        <f>IF(COUNTA(B248:P248)&gt;0,1,0)</f>
        <v>0</v>
      </c>
      <c r="U248" t="str">
        <f>IF(T248=0,"",IF(AND(L248="Recibido",M248=""),IF(C248="","",C248),IF(M248="","",M248)))</f>
        <v/>
      </c>
      <c r="V248" t="str">
        <f>IF(OR(T248=0,NOT(ISNUMBER(MATCH(L248,Ajustes!$B$9:$B$17,0)))),"",IF(INDEX(Ajustes!$C$9:$C$17,MATCH(L248,Ajustes!$B$9:$B$17,0))="","",INDEX(Ajustes!$C$9:$C$17,MATCH(L248,Ajustes!$B$9:$B$17,0))))</f>
        <v/>
      </c>
      <c r="W248">
        <f>IF(AND(T248=1,N248="",OR(L248="Recibido",L248="Confirmado",L248="Preparado",L248="En reparto",L248="Incidencia")),1,0)</f>
        <v>0</v>
      </c>
      <c r="X248">
        <f>IF(S248&lt;&gt;"",1,0)</f>
        <v>0</v>
      </c>
      <c r="Y248">
        <f>IF(A248&lt;&gt;"",1,0)</f>
        <v>0</v>
      </c>
      <c r="Z248">
        <f>IF(T248=1,ROW()-5,0)</f>
        <v>0</v>
      </c>
    </row>
    <row r="249">
      <c r="A249" s="21" t="str">
        <f>IF(T249=0,"",IF(S249&lt;&gt;"","Revisa: "&amp;S249,IF(OR(L249="Cobrado",L249="Anulado"),"",IF(AND(N249="",OR(L249="Recibido",L249="Confirmado",L249="Preparado",L249="En reparto",L249="Incidencia"),ISNUMBER(I249),INT(Ajustes!$C$5)&gt;INT(I249)),"Retrasado",IF(OR(L249="Entregado",L249="Facturado"),IF(AND(ISNUMBER(V249),ISNUMBER(N249),INT(Ajustes!$C$5)-INT(N249)&gt;V249),IF(L249="Entregado","Sin facturar","Cobro vencido"),""),IF(AND(ISNUMBER(V249),ISNUMBER(Q249),Q249&gt;V249),INDEX(Ajustes!$E$9:$E$17,MATCH(L249,Ajustes!$B$9:$B$17,0)),""))))))</f>
        <v/>
      </c>
      <c r="B249" s="22" t="n"/>
      <c r="C249" s="23" t="n"/>
      <c r="D249" s="24" t="n"/>
      <c r="E249" s="25" t="n"/>
      <c r="F249" s="25" t="n"/>
      <c r="G249" s="25" t="n"/>
      <c r="H249" s="26" t="n"/>
      <c r="I249" s="23" t="n"/>
      <c r="J249" s="25" t="n"/>
      <c r="K249" s="25" t="n"/>
      <c r="L249" s="25" t="n"/>
      <c r="M249" s="23" t="n"/>
      <c r="N249" s="23" t="n"/>
      <c r="O249" s="27" t="n"/>
      <c r="P249" s="25" t="n"/>
      <c r="Q249" s="28" t="str">
        <f>IF(OR(T249=0,L249="Cobrado",L249="Anulado",NOT(ISNUMBER(U249))),"",MAX(0,INT(Ajustes!$C$5)-INT(U249)))</f>
        <v/>
      </c>
      <c r="R249" s="28" t="str">
        <f>IF(OR(T249=0,L249="Anulado",NOT(ISNUMBER(N249)),NOT(ISNUMBER(I249))),"",IF(INT(N249)=INT(I249),"Sí",IF(INT(N249)&gt;INT(I249),"Tarde","Antes")))</f>
        <v/>
      </c>
      <c r="S249" t="str">
        <f>IF(T249=0,"",IF(L249="","falta el estado",IF(NOT(ISNUMBER(MATCH(L249,Ajustes!$B$9:$B$17,0))),"el estado no es de la lista",IF(E249="","falta el cliente",IF(OR(AND(C249&lt;&gt;"",NOT(ISNUMBER(C249))),AND(I249&lt;&gt;"",NOT(ISNUMBER(I249))),AND(M249&lt;&gt;"",NOT(ISNUMBER(M249))),AND(N249&lt;&gt;"",NOT(ISNUMBER(N249)))),"hay una fecha mal escrita",IF(AND(H249&lt;&gt;"",NOT(ISNUMBER(H249))),"el importe no es un número",IF(C249="","falta «Recibido el»",IF(AND(L249&lt;&gt;"Recibido",L249&lt;&gt;"Anulado",I249=""),"falta la entrega acordada",IF(AND(L249&lt;&gt;"Recibido",L249&lt;&gt;"Anulado",M249=""),"falta la fecha del estado",IF(AND(OR(L249="Entregado",L249="Facturado",L249="Cobrado"),N249=""),"falta «Entregado el»",IF(AND(N249&lt;&gt;"",OR(L249="Recibido",L249="Confirmado",L249="Preparado",L249="En reparto")),"tiene «Entregado el»: cambia el estado",IF(OR(INT(C249)&gt;INT(Ajustes!$C$5),AND(M249&lt;&gt;"",INT(M249)&gt;INT(Ajustes!$C$5)),AND(N249&lt;&gt;"",INT(N249)&gt;INT(Ajustes!$C$5))),"hay una fecha posterior a hoy",IF(AND(M249&lt;&gt;"",INT(M249)&lt;INT(C249)),"la fecha del estado es anterior a «Recibido el»",IF(AND(N249&lt;&gt;"",INT(N249)&lt;INT(C249)),"«Entregado el» es anterior a «Recibido el»",""))))))))))))))</f>
        <v/>
      </c>
      <c r="T249">
        <f>IF(COUNTA(B249:P249)&gt;0,1,0)</f>
        <v>0</v>
      </c>
      <c r="U249" t="str">
        <f>IF(T249=0,"",IF(AND(L249="Recibido",M249=""),IF(C249="","",C249),IF(M249="","",M249)))</f>
        <v/>
      </c>
      <c r="V249" t="str">
        <f>IF(OR(T249=0,NOT(ISNUMBER(MATCH(L249,Ajustes!$B$9:$B$17,0)))),"",IF(INDEX(Ajustes!$C$9:$C$17,MATCH(L249,Ajustes!$B$9:$B$17,0))="","",INDEX(Ajustes!$C$9:$C$17,MATCH(L249,Ajustes!$B$9:$B$17,0))))</f>
        <v/>
      </c>
      <c r="W249">
        <f>IF(AND(T249=1,N249="",OR(L249="Recibido",L249="Confirmado",L249="Preparado",L249="En reparto",L249="Incidencia")),1,0)</f>
        <v>0</v>
      </c>
      <c r="X249">
        <f>IF(S249&lt;&gt;"",1,0)</f>
        <v>0</v>
      </c>
      <c r="Y249">
        <f>IF(A249&lt;&gt;"",1,0)</f>
        <v>0</v>
      </c>
      <c r="Z249">
        <f>IF(T249=1,ROW()-5,0)</f>
        <v>0</v>
      </c>
    </row>
    <row r="250">
      <c r="A250" s="21" t="str">
        <f>IF(T250=0,"",IF(S250&lt;&gt;"","Revisa: "&amp;S250,IF(OR(L250="Cobrado",L250="Anulado"),"",IF(AND(N250="",OR(L250="Recibido",L250="Confirmado",L250="Preparado",L250="En reparto",L250="Incidencia"),ISNUMBER(I250),INT(Ajustes!$C$5)&gt;INT(I250)),"Retrasado",IF(OR(L250="Entregado",L250="Facturado"),IF(AND(ISNUMBER(V250),ISNUMBER(N250),INT(Ajustes!$C$5)-INT(N250)&gt;V250),IF(L250="Entregado","Sin facturar","Cobro vencido"),""),IF(AND(ISNUMBER(V250),ISNUMBER(Q250),Q250&gt;V250),INDEX(Ajustes!$E$9:$E$17,MATCH(L250,Ajustes!$B$9:$B$17,0)),""))))))</f>
        <v/>
      </c>
      <c r="B250" s="22" t="n"/>
      <c r="C250" s="23" t="n"/>
      <c r="D250" s="24" t="n"/>
      <c r="E250" s="25" t="n"/>
      <c r="F250" s="25" t="n"/>
      <c r="G250" s="25" t="n"/>
      <c r="H250" s="26" t="n"/>
      <c r="I250" s="23" t="n"/>
      <c r="J250" s="25" t="n"/>
      <c r="K250" s="25" t="n"/>
      <c r="L250" s="25" t="n"/>
      <c r="M250" s="23" t="n"/>
      <c r="N250" s="23" t="n"/>
      <c r="O250" s="27" t="n"/>
      <c r="P250" s="25" t="n"/>
      <c r="Q250" s="28" t="str">
        <f>IF(OR(T250=0,L250="Cobrado",L250="Anulado",NOT(ISNUMBER(U250))),"",MAX(0,INT(Ajustes!$C$5)-INT(U250)))</f>
        <v/>
      </c>
      <c r="R250" s="28" t="str">
        <f>IF(OR(T250=0,L250="Anulado",NOT(ISNUMBER(N250)),NOT(ISNUMBER(I250))),"",IF(INT(N250)=INT(I250),"Sí",IF(INT(N250)&gt;INT(I250),"Tarde","Antes")))</f>
        <v/>
      </c>
      <c r="S250" t="str">
        <f>IF(T250=0,"",IF(L250="","falta el estado",IF(NOT(ISNUMBER(MATCH(L250,Ajustes!$B$9:$B$17,0))),"el estado no es de la lista",IF(E250="","falta el cliente",IF(OR(AND(C250&lt;&gt;"",NOT(ISNUMBER(C250))),AND(I250&lt;&gt;"",NOT(ISNUMBER(I250))),AND(M250&lt;&gt;"",NOT(ISNUMBER(M250))),AND(N250&lt;&gt;"",NOT(ISNUMBER(N250)))),"hay una fecha mal escrita",IF(AND(H250&lt;&gt;"",NOT(ISNUMBER(H250))),"el importe no es un número",IF(C250="","falta «Recibido el»",IF(AND(L250&lt;&gt;"Recibido",L250&lt;&gt;"Anulado",I250=""),"falta la entrega acordada",IF(AND(L250&lt;&gt;"Recibido",L250&lt;&gt;"Anulado",M250=""),"falta la fecha del estado",IF(AND(OR(L250="Entregado",L250="Facturado",L250="Cobrado"),N250=""),"falta «Entregado el»",IF(AND(N250&lt;&gt;"",OR(L250="Recibido",L250="Confirmado",L250="Preparado",L250="En reparto")),"tiene «Entregado el»: cambia el estado",IF(OR(INT(C250)&gt;INT(Ajustes!$C$5),AND(M250&lt;&gt;"",INT(M250)&gt;INT(Ajustes!$C$5)),AND(N250&lt;&gt;"",INT(N250)&gt;INT(Ajustes!$C$5))),"hay una fecha posterior a hoy",IF(AND(M250&lt;&gt;"",INT(M250)&lt;INT(C250)),"la fecha del estado es anterior a «Recibido el»",IF(AND(N250&lt;&gt;"",INT(N250)&lt;INT(C250)),"«Entregado el» es anterior a «Recibido el»",""))))))))))))))</f>
        <v/>
      </c>
      <c r="T250">
        <f>IF(COUNTA(B250:P250)&gt;0,1,0)</f>
        <v>0</v>
      </c>
      <c r="U250" t="str">
        <f>IF(T250=0,"",IF(AND(L250="Recibido",M250=""),IF(C250="","",C250),IF(M250="","",M250)))</f>
        <v/>
      </c>
      <c r="V250" t="str">
        <f>IF(OR(T250=0,NOT(ISNUMBER(MATCH(L250,Ajustes!$B$9:$B$17,0)))),"",IF(INDEX(Ajustes!$C$9:$C$17,MATCH(L250,Ajustes!$B$9:$B$17,0))="","",INDEX(Ajustes!$C$9:$C$17,MATCH(L250,Ajustes!$B$9:$B$17,0))))</f>
        <v/>
      </c>
      <c r="W250">
        <f>IF(AND(T250=1,N250="",OR(L250="Recibido",L250="Confirmado",L250="Preparado",L250="En reparto",L250="Incidencia")),1,0)</f>
        <v>0</v>
      </c>
      <c r="X250">
        <f>IF(S250&lt;&gt;"",1,0)</f>
        <v>0</v>
      </c>
      <c r="Y250">
        <f>IF(A250&lt;&gt;"",1,0)</f>
        <v>0</v>
      </c>
      <c r="Z250">
        <f>IF(T250=1,ROW()-5,0)</f>
        <v>0</v>
      </c>
    </row>
    <row r="251">
      <c r="A251" s="21" t="str">
        <f>IF(T251=0,"",IF(S251&lt;&gt;"","Revisa: "&amp;S251,IF(OR(L251="Cobrado",L251="Anulado"),"",IF(AND(N251="",OR(L251="Recibido",L251="Confirmado",L251="Preparado",L251="En reparto",L251="Incidencia"),ISNUMBER(I251),INT(Ajustes!$C$5)&gt;INT(I251)),"Retrasado",IF(OR(L251="Entregado",L251="Facturado"),IF(AND(ISNUMBER(V251),ISNUMBER(N251),INT(Ajustes!$C$5)-INT(N251)&gt;V251),IF(L251="Entregado","Sin facturar","Cobro vencido"),""),IF(AND(ISNUMBER(V251),ISNUMBER(Q251),Q251&gt;V251),INDEX(Ajustes!$E$9:$E$17,MATCH(L251,Ajustes!$B$9:$B$17,0)),""))))))</f>
        <v/>
      </c>
      <c r="B251" s="22" t="n"/>
      <c r="C251" s="23" t="n"/>
      <c r="D251" s="24" t="n"/>
      <c r="E251" s="25" t="n"/>
      <c r="F251" s="25" t="n"/>
      <c r="G251" s="25" t="n"/>
      <c r="H251" s="26" t="n"/>
      <c r="I251" s="23" t="n"/>
      <c r="J251" s="25" t="n"/>
      <c r="K251" s="25" t="n"/>
      <c r="L251" s="25" t="n"/>
      <c r="M251" s="23" t="n"/>
      <c r="N251" s="23" t="n"/>
      <c r="O251" s="27" t="n"/>
      <c r="P251" s="25" t="n"/>
      <c r="Q251" s="28" t="str">
        <f>IF(OR(T251=0,L251="Cobrado",L251="Anulado",NOT(ISNUMBER(U251))),"",MAX(0,INT(Ajustes!$C$5)-INT(U251)))</f>
        <v/>
      </c>
      <c r="R251" s="28" t="str">
        <f>IF(OR(T251=0,L251="Anulado",NOT(ISNUMBER(N251)),NOT(ISNUMBER(I251))),"",IF(INT(N251)=INT(I251),"Sí",IF(INT(N251)&gt;INT(I251),"Tarde","Antes")))</f>
        <v/>
      </c>
      <c r="S251" t="str">
        <f>IF(T251=0,"",IF(L251="","falta el estado",IF(NOT(ISNUMBER(MATCH(L251,Ajustes!$B$9:$B$17,0))),"el estado no es de la lista",IF(E251="","falta el cliente",IF(OR(AND(C251&lt;&gt;"",NOT(ISNUMBER(C251))),AND(I251&lt;&gt;"",NOT(ISNUMBER(I251))),AND(M251&lt;&gt;"",NOT(ISNUMBER(M251))),AND(N251&lt;&gt;"",NOT(ISNUMBER(N251)))),"hay una fecha mal escrita",IF(AND(H251&lt;&gt;"",NOT(ISNUMBER(H251))),"el importe no es un número",IF(C251="","falta «Recibido el»",IF(AND(L251&lt;&gt;"Recibido",L251&lt;&gt;"Anulado",I251=""),"falta la entrega acordada",IF(AND(L251&lt;&gt;"Recibido",L251&lt;&gt;"Anulado",M251=""),"falta la fecha del estado",IF(AND(OR(L251="Entregado",L251="Facturado",L251="Cobrado"),N251=""),"falta «Entregado el»",IF(AND(N251&lt;&gt;"",OR(L251="Recibido",L251="Confirmado",L251="Preparado",L251="En reparto")),"tiene «Entregado el»: cambia el estado",IF(OR(INT(C251)&gt;INT(Ajustes!$C$5),AND(M251&lt;&gt;"",INT(M251)&gt;INT(Ajustes!$C$5)),AND(N251&lt;&gt;"",INT(N251)&gt;INT(Ajustes!$C$5))),"hay una fecha posterior a hoy",IF(AND(M251&lt;&gt;"",INT(M251)&lt;INT(C251)),"la fecha del estado es anterior a «Recibido el»",IF(AND(N251&lt;&gt;"",INT(N251)&lt;INT(C251)),"«Entregado el» es anterior a «Recibido el»",""))))))))))))))</f>
        <v/>
      </c>
      <c r="T251">
        <f>IF(COUNTA(B251:P251)&gt;0,1,0)</f>
        <v>0</v>
      </c>
      <c r="U251" t="str">
        <f>IF(T251=0,"",IF(AND(L251="Recibido",M251=""),IF(C251="","",C251),IF(M251="","",M251)))</f>
        <v/>
      </c>
      <c r="V251" t="str">
        <f>IF(OR(T251=0,NOT(ISNUMBER(MATCH(L251,Ajustes!$B$9:$B$17,0)))),"",IF(INDEX(Ajustes!$C$9:$C$17,MATCH(L251,Ajustes!$B$9:$B$17,0))="","",INDEX(Ajustes!$C$9:$C$17,MATCH(L251,Ajustes!$B$9:$B$17,0))))</f>
        <v/>
      </c>
      <c r="W251">
        <f>IF(AND(T251=1,N251="",OR(L251="Recibido",L251="Confirmado",L251="Preparado",L251="En reparto",L251="Incidencia")),1,0)</f>
        <v>0</v>
      </c>
      <c r="X251">
        <f>IF(S251&lt;&gt;"",1,0)</f>
        <v>0</v>
      </c>
      <c r="Y251">
        <f>IF(A251&lt;&gt;"",1,0)</f>
        <v>0</v>
      </c>
      <c r="Z251">
        <f>IF(T251=1,ROW()-5,0)</f>
        <v>0</v>
      </c>
    </row>
    <row r="252">
      <c r="A252" s="21" t="str">
        <f>IF(T252=0,"",IF(S252&lt;&gt;"","Revisa: "&amp;S252,IF(OR(L252="Cobrado",L252="Anulado"),"",IF(AND(N252="",OR(L252="Recibido",L252="Confirmado",L252="Preparado",L252="En reparto",L252="Incidencia"),ISNUMBER(I252),INT(Ajustes!$C$5)&gt;INT(I252)),"Retrasado",IF(OR(L252="Entregado",L252="Facturado"),IF(AND(ISNUMBER(V252),ISNUMBER(N252),INT(Ajustes!$C$5)-INT(N252)&gt;V252),IF(L252="Entregado","Sin facturar","Cobro vencido"),""),IF(AND(ISNUMBER(V252),ISNUMBER(Q252),Q252&gt;V252),INDEX(Ajustes!$E$9:$E$17,MATCH(L252,Ajustes!$B$9:$B$17,0)),""))))))</f>
        <v/>
      </c>
      <c r="B252" s="22" t="n"/>
      <c r="C252" s="23" t="n"/>
      <c r="D252" s="24" t="n"/>
      <c r="E252" s="25" t="n"/>
      <c r="F252" s="25" t="n"/>
      <c r="G252" s="25" t="n"/>
      <c r="H252" s="26" t="n"/>
      <c r="I252" s="23" t="n"/>
      <c r="J252" s="25" t="n"/>
      <c r="K252" s="25" t="n"/>
      <c r="L252" s="25" t="n"/>
      <c r="M252" s="23" t="n"/>
      <c r="N252" s="23" t="n"/>
      <c r="O252" s="27" t="n"/>
      <c r="P252" s="25" t="n"/>
      <c r="Q252" s="28" t="str">
        <f>IF(OR(T252=0,L252="Cobrado",L252="Anulado",NOT(ISNUMBER(U252))),"",MAX(0,INT(Ajustes!$C$5)-INT(U252)))</f>
        <v/>
      </c>
      <c r="R252" s="28" t="str">
        <f>IF(OR(T252=0,L252="Anulado",NOT(ISNUMBER(N252)),NOT(ISNUMBER(I252))),"",IF(INT(N252)=INT(I252),"Sí",IF(INT(N252)&gt;INT(I252),"Tarde","Antes")))</f>
        <v/>
      </c>
      <c r="S252" t="str">
        <f>IF(T252=0,"",IF(L252="","falta el estado",IF(NOT(ISNUMBER(MATCH(L252,Ajustes!$B$9:$B$17,0))),"el estado no es de la lista",IF(E252="","falta el cliente",IF(OR(AND(C252&lt;&gt;"",NOT(ISNUMBER(C252))),AND(I252&lt;&gt;"",NOT(ISNUMBER(I252))),AND(M252&lt;&gt;"",NOT(ISNUMBER(M252))),AND(N252&lt;&gt;"",NOT(ISNUMBER(N252)))),"hay una fecha mal escrita",IF(AND(H252&lt;&gt;"",NOT(ISNUMBER(H252))),"el importe no es un número",IF(C252="","falta «Recibido el»",IF(AND(L252&lt;&gt;"Recibido",L252&lt;&gt;"Anulado",I252=""),"falta la entrega acordada",IF(AND(L252&lt;&gt;"Recibido",L252&lt;&gt;"Anulado",M252=""),"falta la fecha del estado",IF(AND(OR(L252="Entregado",L252="Facturado",L252="Cobrado"),N252=""),"falta «Entregado el»",IF(AND(N252&lt;&gt;"",OR(L252="Recibido",L252="Confirmado",L252="Preparado",L252="En reparto")),"tiene «Entregado el»: cambia el estado",IF(OR(INT(C252)&gt;INT(Ajustes!$C$5),AND(M252&lt;&gt;"",INT(M252)&gt;INT(Ajustes!$C$5)),AND(N252&lt;&gt;"",INT(N252)&gt;INT(Ajustes!$C$5))),"hay una fecha posterior a hoy",IF(AND(M252&lt;&gt;"",INT(M252)&lt;INT(C252)),"la fecha del estado es anterior a «Recibido el»",IF(AND(N252&lt;&gt;"",INT(N252)&lt;INT(C252)),"«Entregado el» es anterior a «Recibido el»",""))))))))))))))</f>
        <v/>
      </c>
      <c r="T252">
        <f>IF(COUNTA(B252:P252)&gt;0,1,0)</f>
        <v>0</v>
      </c>
      <c r="U252" t="str">
        <f>IF(T252=0,"",IF(AND(L252="Recibido",M252=""),IF(C252="","",C252),IF(M252="","",M252)))</f>
        <v/>
      </c>
      <c r="V252" t="str">
        <f>IF(OR(T252=0,NOT(ISNUMBER(MATCH(L252,Ajustes!$B$9:$B$17,0)))),"",IF(INDEX(Ajustes!$C$9:$C$17,MATCH(L252,Ajustes!$B$9:$B$17,0))="","",INDEX(Ajustes!$C$9:$C$17,MATCH(L252,Ajustes!$B$9:$B$17,0))))</f>
        <v/>
      </c>
      <c r="W252">
        <f>IF(AND(T252=1,N252="",OR(L252="Recibido",L252="Confirmado",L252="Preparado",L252="En reparto",L252="Incidencia")),1,0)</f>
        <v>0</v>
      </c>
      <c r="X252">
        <f>IF(S252&lt;&gt;"",1,0)</f>
        <v>0</v>
      </c>
      <c r="Y252">
        <f>IF(A252&lt;&gt;"",1,0)</f>
        <v>0</v>
      </c>
      <c r="Z252">
        <f>IF(T252=1,ROW()-5,0)</f>
        <v>0</v>
      </c>
    </row>
    <row r="253">
      <c r="A253" s="21" t="str">
        <f>IF(T253=0,"",IF(S253&lt;&gt;"","Revisa: "&amp;S253,IF(OR(L253="Cobrado",L253="Anulado"),"",IF(AND(N253="",OR(L253="Recibido",L253="Confirmado",L253="Preparado",L253="En reparto",L253="Incidencia"),ISNUMBER(I253),INT(Ajustes!$C$5)&gt;INT(I253)),"Retrasado",IF(OR(L253="Entregado",L253="Facturado"),IF(AND(ISNUMBER(V253),ISNUMBER(N253),INT(Ajustes!$C$5)-INT(N253)&gt;V253),IF(L253="Entregado","Sin facturar","Cobro vencido"),""),IF(AND(ISNUMBER(V253),ISNUMBER(Q253),Q253&gt;V253),INDEX(Ajustes!$E$9:$E$17,MATCH(L253,Ajustes!$B$9:$B$17,0)),""))))))</f>
        <v/>
      </c>
      <c r="B253" s="22" t="n"/>
      <c r="C253" s="23" t="n"/>
      <c r="D253" s="24" t="n"/>
      <c r="E253" s="25" t="n"/>
      <c r="F253" s="25" t="n"/>
      <c r="G253" s="25" t="n"/>
      <c r="H253" s="26" t="n"/>
      <c r="I253" s="23" t="n"/>
      <c r="J253" s="25" t="n"/>
      <c r="K253" s="25" t="n"/>
      <c r="L253" s="25" t="n"/>
      <c r="M253" s="23" t="n"/>
      <c r="N253" s="23" t="n"/>
      <c r="O253" s="27" t="n"/>
      <c r="P253" s="25" t="n"/>
      <c r="Q253" s="28" t="str">
        <f>IF(OR(T253=0,L253="Cobrado",L253="Anulado",NOT(ISNUMBER(U253))),"",MAX(0,INT(Ajustes!$C$5)-INT(U253)))</f>
        <v/>
      </c>
      <c r="R253" s="28" t="str">
        <f>IF(OR(T253=0,L253="Anulado",NOT(ISNUMBER(N253)),NOT(ISNUMBER(I253))),"",IF(INT(N253)=INT(I253),"Sí",IF(INT(N253)&gt;INT(I253),"Tarde","Antes")))</f>
        <v/>
      </c>
      <c r="S253" t="str">
        <f>IF(T253=0,"",IF(L253="","falta el estado",IF(NOT(ISNUMBER(MATCH(L253,Ajustes!$B$9:$B$17,0))),"el estado no es de la lista",IF(E253="","falta el cliente",IF(OR(AND(C253&lt;&gt;"",NOT(ISNUMBER(C253))),AND(I253&lt;&gt;"",NOT(ISNUMBER(I253))),AND(M253&lt;&gt;"",NOT(ISNUMBER(M253))),AND(N253&lt;&gt;"",NOT(ISNUMBER(N253)))),"hay una fecha mal escrita",IF(AND(H253&lt;&gt;"",NOT(ISNUMBER(H253))),"el importe no es un número",IF(C253="","falta «Recibido el»",IF(AND(L253&lt;&gt;"Recibido",L253&lt;&gt;"Anulado",I253=""),"falta la entrega acordada",IF(AND(L253&lt;&gt;"Recibido",L253&lt;&gt;"Anulado",M253=""),"falta la fecha del estado",IF(AND(OR(L253="Entregado",L253="Facturado",L253="Cobrado"),N253=""),"falta «Entregado el»",IF(AND(N253&lt;&gt;"",OR(L253="Recibido",L253="Confirmado",L253="Preparado",L253="En reparto")),"tiene «Entregado el»: cambia el estado",IF(OR(INT(C253)&gt;INT(Ajustes!$C$5),AND(M253&lt;&gt;"",INT(M253)&gt;INT(Ajustes!$C$5)),AND(N253&lt;&gt;"",INT(N253)&gt;INT(Ajustes!$C$5))),"hay una fecha posterior a hoy",IF(AND(M253&lt;&gt;"",INT(M253)&lt;INT(C253)),"la fecha del estado es anterior a «Recibido el»",IF(AND(N253&lt;&gt;"",INT(N253)&lt;INT(C253)),"«Entregado el» es anterior a «Recibido el»",""))))))))))))))</f>
        <v/>
      </c>
      <c r="T253">
        <f>IF(COUNTA(B253:P253)&gt;0,1,0)</f>
        <v>0</v>
      </c>
      <c r="U253" t="str">
        <f>IF(T253=0,"",IF(AND(L253="Recibido",M253=""),IF(C253="","",C253),IF(M253="","",M253)))</f>
        <v/>
      </c>
      <c r="V253" t="str">
        <f>IF(OR(T253=0,NOT(ISNUMBER(MATCH(L253,Ajustes!$B$9:$B$17,0)))),"",IF(INDEX(Ajustes!$C$9:$C$17,MATCH(L253,Ajustes!$B$9:$B$17,0))="","",INDEX(Ajustes!$C$9:$C$17,MATCH(L253,Ajustes!$B$9:$B$17,0))))</f>
        <v/>
      </c>
      <c r="W253">
        <f>IF(AND(T253=1,N253="",OR(L253="Recibido",L253="Confirmado",L253="Preparado",L253="En reparto",L253="Incidencia")),1,0)</f>
        <v>0</v>
      </c>
      <c r="X253">
        <f>IF(S253&lt;&gt;"",1,0)</f>
        <v>0</v>
      </c>
      <c r="Y253">
        <f>IF(A253&lt;&gt;"",1,0)</f>
        <v>0</v>
      </c>
      <c r="Z253">
        <f>IF(T253=1,ROW()-5,0)</f>
        <v>0</v>
      </c>
    </row>
    <row r="254">
      <c r="A254" s="21" t="str">
        <f>IF(T254=0,"",IF(S254&lt;&gt;"","Revisa: "&amp;S254,IF(OR(L254="Cobrado",L254="Anulado"),"",IF(AND(N254="",OR(L254="Recibido",L254="Confirmado",L254="Preparado",L254="En reparto",L254="Incidencia"),ISNUMBER(I254),INT(Ajustes!$C$5)&gt;INT(I254)),"Retrasado",IF(OR(L254="Entregado",L254="Facturado"),IF(AND(ISNUMBER(V254),ISNUMBER(N254),INT(Ajustes!$C$5)-INT(N254)&gt;V254),IF(L254="Entregado","Sin facturar","Cobro vencido"),""),IF(AND(ISNUMBER(V254),ISNUMBER(Q254),Q254&gt;V254),INDEX(Ajustes!$E$9:$E$17,MATCH(L254,Ajustes!$B$9:$B$17,0)),""))))))</f>
        <v/>
      </c>
      <c r="B254" s="22" t="n"/>
      <c r="C254" s="23" t="n"/>
      <c r="D254" s="24" t="n"/>
      <c r="E254" s="25" t="n"/>
      <c r="F254" s="25" t="n"/>
      <c r="G254" s="25" t="n"/>
      <c r="H254" s="26" t="n"/>
      <c r="I254" s="23" t="n"/>
      <c r="J254" s="25" t="n"/>
      <c r="K254" s="25" t="n"/>
      <c r="L254" s="25" t="n"/>
      <c r="M254" s="23" t="n"/>
      <c r="N254" s="23" t="n"/>
      <c r="O254" s="27" t="n"/>
      <c r="P254" s="25" t="n"/>
      <c r="Q254" s="28" t="str">
        <f>IF(OR(T254=0,L254="Cobrado",L254="Anulado",NOT(ISNUMBER(U254))),"",MAX(0,INT(Ajustes!$C$5)-INT(U254)))</f>
        <v/>
      </c>
      <c r="R254" s="28" t="str">
        <f>IF(OR(T254=0,L254="Anulado",NOT(ISNUMBER(N254)),NOT(ISNUMBER(I254))),"",IF(INT(N254)=INT(I254),"Sí",IF(INT(N254)&gt;INT(I254),"Tarde","Antes")))</f>
        <v/>
      </c>
      <c r="S254" t="str">
        <f>IF(T254=0,"",IF(L254="","falta el estado",IF(NOT(ISNUMBER(MATCH(L254,Ajustes!$B$9:$B$17,0))),"el estado no es de la lista",IF(E254="","falta el cliente",IF(OR(AND(C254&lt;&gt;"",NOT(ISNUMBER(C254))),AND(I254&lt;&gt;"",NOT(ISNUMBER(I254))),AND(M254&lt;&gt;"",NOT(ISNUMBER(M254))),AND(N254&lt;&gt;"",NOT(ISNUMBER(N254)))),"hay una fecha mal escrita",IF(AND(H254&lt;&gt;"",NOT(ISNUMBER(H254))),"el importe no es un número",IF(C254="","falta «Recibido el»",IF(AND(L254&lt;&gt;"Recibido",L254&lt;&gt;"Anulado",I254=""),"falta la entrega acordada",IF(AND(L254&lt;&gt;"Recibido",L254&lt;&gt;"Anulado",M254=""),"falta la fecha del estado",IF(AND(OR(L254="Entregado",L254="Facturado",L254="Cobrado"),N254=""),"falta «Entregado el»",IF(AND(N254&lt;&gt;"",OR(L254="Recibido",L254="Confirmado",L254="Preparado",L254="En reparto")),"tiene «Entregado el»: cambia el estado",IF(OR(INT(C254)&gt;INT(Ajustes!$C$5),AND(M254&lt;&gt;"",INT(M254)&gt;INT(Ajustes!$C$5)),AND(N254&lt;&gt;"",INT(N254)&gt;INT(Ajustes!$C$5))),"hay una fecha posterior a hoy",IF(AND(M254&lt;&gt;"",INT(M254)&lt;INT(C254)),"la fecha del estado es anterior a «Recibido el»",IF(AND(N254&lt;&gt;"",INT(N254)&lt;INT(C254)),"«Entregado el» es anterior a «Recibido el»",""))))))))))))))</f>
        <v/>
      </c>
      <c r="T254">
        <f>IF(COUNTA(B254:P254)&gt;0,1,0)</f>
        <v>0</v>
      </c>
      <c r="U254" t="str">
        <f>IF(T254=0,"",IF(AND(L254="Recibido",M254=""),IF(C254="","",C254),IF(M254="","",M254)))</f>
        <v/>
      </c>
      <c r="V254" t="str">
        <f>IF(OR(T254=0,NOT(ISNUMBER(MATCH(L254,Ajustes!$B$9:$B$17,0)))),"",IF(INDEX(Ajustes!$C$9:$C$17,MATCH(L254,Ajustes!$B$9:$B$17,0))="","",INDEX(Ajustes!$C$9:$C$17,MATCH(L254,Ajustes!$B$9:$B$17,0))))</f>
        <v/>
      </c>
      <c r="W254">
        <f>IF(AND(T254=1,N254="",OR(L254="Recibido",L254="Confirmado",L254="Preparado",L254="En reparto",L254="Incidencia")),1,0)</f>
        <v>0</v>
      </c>
      <c r="X254">
        <f>IF(S254&lt;&gt;"",1,0)</f>
        <v>0</v>
      </c>
      <c r="Y254">
        <f>IF(A254&lt;&gt;"",1,0)</f>
        <v>0</v>
      </c>
      <c r="Z254">
        <f>IF(T254=1,ROW()-5,0)</f>
        <v>0</v>
      </c>
    </row>
    <row r="255">
      <c r="A255" s="21" t="str">
        <f>IF(T255=0,"",IF(S255&lt;&gt;"","Revisa: "&amp;S255,IF(OR(L255="Cobrado",L255="Anulado"),"",IF(AND(N255="",OR(L255="Recibido",L255="Confirmado",L255="Preparado",L255="En reparto",L255="Incidencia"),ISNUMBER(I255),INT(Ajustes!$C$5)&gt;INT(I255)),"Retrasado",IF(OR(L255="Entregado",L255="Facturado"),IF(AND(ISNUMBER(V255),ISNUMBER(N255),INT(Ajustes!$C$5)-INT(N255)&gt;V255),IF(L255="Entregado","Sin facturar","Cobro vencido"),""),IF(AND(ISNUMBER(V255),ISNUMBER(Q255),Q255&gt;V255),INDEX(Ajustes!$E$9:$E$17,MATCH(L255,Ajustes!$B$9:$B$17,0)),""))))))</f>
        <v/>
      </c>
      <c r="B255" s="22" t="n"/>
      <c r="C255" s="23" t="n"/>
      <c r="D255" s="24" t="n"/>
      <c r="E255" s="25" t="n"/>
      <c r="F255" s="25" t="n"/>
      <c r="G255" s="25" t="n"/>
      <c r="H255" s="26" t="n"/>
      <c r="I255" s="23" t="n"/>
      <c r="J255" s="25" t="n"/>
      <c r="K255" s="25" t="n"/>
      <c r="L255" s="25" t="n"/>
      <c r="M255" s="23" t="n"/>
      <c r="N255" s="23" t="n"/>
      <c r="O255" s="27" t="n"/>
      <c r="P255" s="25" t="n"/>
      <c r="Q255" s="28" t="str">
        <f>IF(OR(T255=0,L255="Cobrado",L255="Anulado",NOT(ISNUMBER(U255))),"",MAX(0,INT(Ajustes!$C$5)-INT(U255)))</f>
        <v/>
      </c>
      <c r="R255" s="28" t="str">
        <f>IF(OR(T255=0,L255="Anulado",NOT(ISNUMBER(N255)),NOT(ISNUMBER(I255))),"",IF(INT(N255)=INT(I255),"Sí",IF(INT(N255)&gt;INT(I255),"Tarde","Antes")))</f>
        <v/>
      </c>
      <c r="S255" t="str">
        <f>IF(T255=0,"",IF(L255="","falta el estado",IF(NOT(ISNUMBER(MATCH(L255,Ajustes!$B$9:$B$17,0))),"el estado no es de la lista",IF(E255="","falta el cliente",IF(OR(AND(C255&lt;&gt;"",NOT(ISNUMBER(C255))),AND(I255&lt;&gt;"",NOT(ISNUMBER(I255))),AND(M255&lt;&gt;"",NOT(ISNUMBER(M255))),AND(N255&lt;&gt;"",NOT(ISNUMBER(N255)))),"hay una fecha mal escrita",IF(AND(H255&lt;&gt;"",NOT(ISNUMBER(H255))),"el importe no es un número",IF(C255="","falta «Recibido el»",IF(AND(L255&lt;&gt;"Recibido",L255&lt;&gt;"Anulado",I255=""),"falta la entrega acordada",IF(AND(L255&lt;&gt;"Recibido",L255&lt;&gt;"Anulado",M255=""),"falta la fecha del estado",IF(AND(OR(L255="Entregado",L255="Facturado",L255="Cobrado"),N255=""),"falta «Entregado el»",IF(AND(N255&lt;&gt;"",OR(L255="Recibido",L255="Confirmado",L255="Preparado",L255="En reparto")),"tiene «Entregado el»: cambia el estado",IF(OR(INT(C255)&gt;INT(Ajustes!$C$5),AND(M255&lt;&gt;"",INT(M255)&gt;INT(Ajustes!$C$5)),AND(N255&lt;&gt;"",INT(N255)&gt;INT(Ajustes!$C$5))),"hay una fecha posterior a hoy",IF(AND(M255&lt;&gt;"",INT(M255)&lt;INT(C255)),"la fecha del estado es anterior a «Recibido el»",IF(AND(N255&lt;&gt;"",INT(N255)&lt;INT(C255)),"«Entregado el» es anterior a «Recibido el»",""))))))))))))))</f>
        <v/>
      </c>
      <c r="T255">
        <f>IF(COUNTA(B255:P255)&gt;0,1,0)</f>
        <v>0</v>
      </c>
      <c r="U255" t="str">
        <f>IF(T255=0,"",IF(AND(L255="Recibido",M255=""),IF(C255="","",C255),IF(M255="","",M255)))</f>
        <v/>
      </c>
      <c r="V255" t="str">
        <f>IF(OR(T255=0,NOT(ISNUMBER(MATCH(L255,Ajustes!$B$9:$B$17,0)))),"",IF(INDEX(Ajustes!$C$9:$C$17,MATCH(L255,Ajustes!$B$9:$B$17,0))="","",INDEX(Ajustes!$C$9:$C$17,MATCH(L255,Ajustes!$B$9:$B$17,0))))</f>
        <v/>
      </c>
      <c r="W255">
        <f>IF(AND(T255=1,N255="",OR(L255="Recibido",L255="Confirmado",L255="Preparado",L255="En reparto",L255="Incidencia")),1,0)</f>
        <v>0</v>
      </c>
      <c r="X255">
        <f>IF(S255&lt;&gt;"",1,0)</f>
        <v>0</v>
      </c>
      <c r="Y255">
        <f>IF(A255&lt;&gt;"",1,0)</f>
        <v>0</v>
      </c>
      <c r="Z255">
        <f>IF(T255=1,ROW()-5,0)</f>
        <v>0</v>
      </c>
    </row>
    <row r="256">
      <c r="A256" s="21" t="str">
        <f>IF(T256=0,"",IF(S256&lt;&gt;"","Revisa: "&amp;S256,IF(OR(L256="Cobrado",L256="Anulado"),"",IF(AND(N256="",OR(L256="Recibido",L256="Confirmado",L256="Preparado",L256="En reparto",L256="Incidencia"),ISNUMBER(I256),INT(Ajustes!$C$5)&gt;INT(I256)),"Retrasado",IF(OR(L256="Entregado",L256="Facturado"),IF(AND(ISNUMBER(V256),ISNUMBER(N256),INT(Ajustes!$C$5)-INT(N256)&gt;V256),IF(L256="Entregado","Sin facturar","Cobro vencido"),""),IF(AND(ISNUMBER(V256),ISNUMBER(Q256),Q256&gt;V256),INDEX(Ajustes!$E$9:$E$17,MATCH(L256,Ajustes!$B$9:$B$17,0)),""))))))</f>
        <v/>
      </c>
      <c r="B256" s="22" t="n"/>
      <c r="C256" s="23" t="n"/>
      <c r="D256" s="24" t="n"/>
      <c r="E256" s="25" t="n"/>
      <c r="F256" s="25" t="n"/>
      <c r="G256" s="25" t="n"/>
      <c r="H256" s="26" t="n"/>
      <c r="I256" s="23" t="n"/>
      <c r="J256" s="25" t="n"/>
      <c r="K256" s="25" t="n"/>
      <c r="L256" s="25" t="n"/>
      <c r="M256" s="23" t="n"/>
      <c r="N256" s="23" t="n"/>
      <c r="O256" s="27" t="n"/>
      <c r="P256" s="25" t="n"/>
      <c r="Q256" s="28" t="str">
        <f>IF(OR(T256=0,L256="Cobrado",L256="Anulado",NOT(ISNUMBER(U256))),"",MAX(0,INT(Ajustes!$C$5)-INT(U256)))</f>
        <v/>
      </c>
      <c r="R256" s="28" t="str">
        <f>IF(OR(T256=0,L256="Anulado",NOT(ISNUMBER(N256)),NOT(ISNUMBER(I256))),"",IF(INT(N256)=INT(I256),"Sí",IF(INT(N256)&gt;INT(I256),"Tarde","Antes")))</f>
        <v/>
      </c>
      <c r="S256" t="str">
        <f>IF(T256=0,"",IF(L256="","falta el estado",IF(NOT(ISNUMBER(MATCH(L256,Ajustes!$B$9:$B$17,0))),"el estado no es de la lista",IF(E256="","falta el cliente",IF(OR(AND(C256&lt;&gt;"",NOT(ISNUMBER(C256))),AND(I256&lt;&gt;"",NOT(ISNUMBER(I256))),AND(M256&lt;&gt;"",NOT(ISNUMBER(M256))),AND(N256&lt;&gt;"",NOT(ISNUMBER(N256)))),"hay una fecha mal escrita",IF(AND(H256&lt;&gt;"",NOT(ISNUMBER(H256))),"el importe no es un número",IF(C256="","falta «Recibido el»",IF(AND(L256&lt;&gt;"Recibido",L256&lt;&gt;"Anulado",I256=""),"falta la entrega acordada",IF(AND(L256&lt;&gt;"Recibido",L256&lt;&gt;"Anulado",M256=""),"falta la fecha del estado",IF(AND(OR(L256="Entregado",L256="Facturado",L256="Cobrado"),N256=""),"falta «Entregado el»",IF(AND(N256&lt;&gt;"",OR(L256="Recibido",L256="Confirmado",L256="Preparado",L256="En reparto")),"tiene «Entregado el»: cambia el estado",IF(OR(INT(C256)&gt;INT(Ajustes!$C$5),AND(M256&lt;&gt;"",INT(M256)&gt;INT(Ajustes!$C$5)),AND(N256&lt;&gt;"",INT(N256)&gt;INT(Ajustes!$C$5))),"hay una fecha posterior a hoy",IF(AND(M256&lt;&gt;"",INT(M256)&lt;INT(C256)),"la fecha del estado es anterior a «Recibido el»",IF(AND(N256&lt;&gt;"",INT(N256)&lt;INT(C256)),"«Entregado el» es anterior a «Recibido el»",""))))))))))))))</f>
        <v/>
      </c>
      <c r="T256">
        <f>IF(COUNTA(B256:P256)&gt;0,1,0)</f>
        <v>0</v>
      </c>
      <c r="U256" t="str">
        <f>IF(T256=0,"",IF(AND(L256="Recibido",M256=""),IF(C256="","",C256),IF(M256="","",M256)))</f>
        <v/>
      </c>
      <c r="V256" t="str">
        <f>IF(OR(T256=0,NOT(ISNUMBER(MATCH(L256,Ajustes!$B$9:$B$17,0)))),"",IF(INDEX(Ajustes!$C$9:$C$17,MATCH(L256,Ajustes!$B$9:$B$17,0))="","",INDEX(Ajustes!$C$9:$C$17,MATCH(L256,Ajustes!$B$9:$B$17,0))))</f>
        <v/>
      </c>
      <c r="W256">
        <f>IF(AND(T256=1,N256="",OR(L256="Recibido",L256="Confirmado",L256="Preparado",L256="En reparto",L256="Incidencia")),1,0)</f>
        <v>0</v>
      </c>
      <c r="X256">
        <f>IF(S256&lt;&gt;"",1,0)</f>
        <v>0</v>
      </c>
      <c r="Y256">
        <f>IF(A256&lt;&gt;"",1,0)</f>
        <v>0</v>
      </c>
      <c r="Z256">
        <f>IF(T256=1,ROW()-5,0)</f>
        <v>0</v>
      </c>
    </row>
    <row r="257">
      <c r="A257" s="21" t="str">
        <f>IF(T257=0,"",IF(S257&lt;&gt;"","Revisa: "&amp;S257,IF(OR(L257="Cobrado",L257="Anulado"),"",IF(AND(N257="",OR(L257="Recibido",L257="Confirmado",L257="Preparado",L257="En reparto",L257="Incidencia"),ISNUMBER(I257),INT(Ajustes!$C$5)&gt;INT(I257)),"Retrasado",IF(OR(L257="Entregado",L257="Facturado"),IF(AND(ISNUMBER(V257),ISNUMBER(N257),INT(Ajustes!$C$5)-INT(N257)&gt;V257),IF(L257="Entregado","Sin facturar","Cobro vencido"),""),IF(AND(ISNUMBER(V257),ISNUMBER(Q257),Q257&gt;V257),INDEX(Ajustes!$E$9:$E$17,MATCH(L257,Ajustes!$B$9:$B$17,0)),""))))))</f>
        <v/>
      </c>
      <c r="B257" s="22" t="n"/>
      <c r="C257" s="23" t="n"/>
      <c r="D257" s="24" t="n"/>
      <c r="E257" s="25" t="n"/>
      <c r="F257" s="25" t="n"/>
      <c r="G257" s="25" t="n"/>
      <c r="H257" s="26" t="n"/>
      <c r="I257" s="23" t="n"/>
      <c r="J257" s="25" t="n"/>
      <c r="K257" s="25" t="n"/>
      <c r="L257" s="25" t="n"/>
      <c r="M257" s="23" t="n"/>
      <c r="N257" s="23" t="n"/>
      <c r="O257" s="27" t="n"/>
      <c r="P257" s="25" t="n"/>
      <c r="Q257" s="28" t="str">
        <f>IF(OR(T257=0,L257="Cobrado",L257="Anulado",NOT(ISNUMBER(U257))),"",MAX(0,INT(Ajustes!$C$5)-INT(U257)))</f>
        <v/>
      </c>
      <c r="R257" s="28" t="str">
        <f>IF(OR(T257=0,L257="Anulado",NOT(ISNUMBER(N257)),NOT(ISNUMBER(I257))),"",IF(INT(N257)=INT(I257),"Sí",IF(INT(N257)&gt;INT(I257),"Tarde","Antes")))</f>
        <v/>
      </c>
      <c r="S257" t="str">
        <f>IF(T257=0,"",IF(L257="","falta el estado",IF(NOT(ISNUMBER(MATCH(L257,Ajustes!$B$9:$B$17,0))),"el estado no es de la lista",IF(E257="","falta el cliente",IF(OR(AND(C257&lt;&gt;"",NOT(ISNUMBER(C257))),AND(I257&lt;&gt;"",NOT(ISNUMBER(I257))),AND(M257&lt;&gt;"",NOT(ISNUMBER(M257))),AND(N257&lt;&gt;"",NOT(ISNUMBER(N257)))),"hay una fecha mal escrita",IF(AND(H257&lt;&gt;"",NOT(ISNUMBER(H257))),"el importe no es un número",IF(C257="","falta «Recibido el»",IF(AND(L257&lt;&gt;"Recibido",L257&lt;&gt;"Anulado",I257=""),"falta la entrega acordada",IF(AND(L257&lt;&gt;"Recibido",L257&lt;&gt;"Anulado",M257=""),"falta la fecha del estado",IF(AND(OR(L257="Entregado",L257="Facturado",L257="Cobrado"),N257=""),"falta «Entregado el»",IF(AND(N257&lt;&gt;"",OR(L257="Recibido",L257="Confirmado",L257="Preparado",L257="En reparto")),"tiene «Entregado el»: cambia el estado",IF(OR(INT(C257)&gt;INT(Ajustes!$C$5),AND(M257&lt;&gt;"",INT(M257)&gt;INT(Ajustes!$C$5)),AND(N257&lt;&gt;"",INT(N257)&gt;INT(Ajustes!$C$5))),"hay una fecha posterior a hoy",IF(AND(M257&lt;&gt;"",INT(M257)&lt;INT(C257)),"la fecha del estado es anterior a «Recibido el»",IF(AND(N257&lt;&gt;"",INT(N257)&lt;INT(C257)),"«Entregado el» es anterior a «Recibido el»",""))))))))))))))</f>
        <v/>
      </c>
      <c r="T257">
        <f>IF(COUNTA(B257:P257)&gt;0,1,0)</f>
        <v>0</v>
      </c>
      <c r="U257" t="str">
        <f>IF(T257=0,"",IF(AND(L257="Recibido",M257=""),IF(C257="","",C257),IF(M257="","",M257)))</f>
        <v/>
      </c>
      <c r="V257" t="str">
        <f>IF(OR(T257=0,NOT(ISNUMBER(MATCH(L257,Ajustes!$B$9:$B$17,0)))),"",IF(INDEX(Ajustes!$C$9:$C$17,MATCH(L257,Ajustes!$B$9:$B$17,0))="","",INDEX(Ajustes!$C$9:$C$17,MATCH(L257,Ajustes!$B$9:$B$17,0))))</f>
        <v/>
      </c>
      <c r="W257">
        <f>IF(AND(T257=1,N257="",OR(L257="Recibido",L257="Confirmado",L257="Preparado",L257="En reparto",L257="Incidencia")),1,0)</f>
        <v>0</v>
      </c>
      <c r="X257">
        <f>IF(S257&lt;&gt;"",1,0)</f>
        <v>0</v>
      </c>
      <c r="Y257">
        <f>IF(A257&lt;&gt;"",1,0)</f>
        <v>0</v>
      </c>
      <c r="Z257">
        <f>IF(T257=1,ROW()-5,0)</f>
        <v>0</v>
      </c>
    </row>
    <row r="258">
      <c r="A258" s="21" t="str">
        <f>IF(T258=0,"",IF(S258&lt;&gt;"","Revisa: "&amp;S258,IF(OR(L258="Cobrado",L258="Anulado"),"",IF(AND(N258="",OR(L258="Recibido",L258="Confirmado",L258="Preparado",L258="En reparto",L258="Incidencia"),ISNUMBER(I258),INT(Ajustes!$C$5)&gt;INT(I258)),"Retrasado",IF(OR(L258="Entregado",L258="Facturado"),IF(AND(ISNUMBER(V258),ISNUMBER(N258),INT(Ajustes!$C$5)-INT(N258)&gt;V258),IF(L258="Entregado","Sin facturar","Cobro vencido"),""),IF(AND(ISNUMBER(V258),ISNUMBER(Q258),Q258&gt;V258),INDEX(Ajustes!$E$9:$E$17,MATCH(L258,Ajustes!$B$9:$B$17,0)),""))))))</f>
        <v/>
      </c>
      <c r="B258" s="22" t="n"/>
      <c r="C258" s="23" t="n"/>
      <c r="D258" s="24" t="n"/>
      <c r="E258" s="25" t="n"/>
      <c r="F258" s="25" t="n"/>
      <c r="G258" s="25" t="n"/>
      <c r="H258" s="26" t="n"/>
      <c r="I258" s="23" t="n"/>
      <c r="J258" s="25" t="n"/>
      <c r="K258" s="25" t="n"/>
      <c r="L258" s="25" t="n"/>
      <c r="M258" s="23" t="n"/>
      <c r="N258" s="23" t="n"/>
      <c r="O258" s="27" t="n"/>
      <c r="P258" s="25" t="n"/>
      <c r="Q258" s="28" t="str">
        <f>IF(OR(T258=0,L258="Cobrado",L258="Anulado",NOT(ISNUMBER(U258))),"",MAX(0,INT(Ajustes!$C$5)-INT(U258)))</f>
        <v/>
      </c>
      <c r="R258" s="28" t="str">
        <f>IF(OR(T258=0,L258="Anulado",NOT(ISNUMBER(N258)),NOT(ISNUMBER(I258))),"",IF(INT(N258)=INT(I258),"Sí",IF(INT(N258)&gt;INT(I258),"Tarde","Antes")))</f>
        <v/>
      </c>
      <c r="S258" t="str">
        <f>IF(T258=0,"",IF(L258="","falta el estado",IF(NOT(ISNUMBER(MATCH(L258,Ajustes!$B$9:$B$17,0))),"el estado no es de la lista",IF(E258="","falta el cliente",IF(OR(AND(C258&lt;&gt;"",NOT(ISNUMBER(C258))),AND(I258&lt;&gt;"",NOT(ISNUMBER(I258))),AND(M258&lt;&gt;"",NOT(ISNUMBER(M258))),AND(N258&lt;&gt;"",NOT(ISNUMBER(N258)))),"hay una fecha mal escrita",IF(AND(H258&lt;&gt;"",NOT(ISNUMBER(H258))),"el importe no es un número",IF(C258="","falta «Recibido el»",IF(AND(L258&lt;&gt;"Recibido",L258&lt;&gt;"Anulado",I258=""),"falta la entrega acordada",IF(AND(L258&lt;&gt;"Recibido",L258&lt;&gt;"Anulado",M258=""),"falta la fecha del estado",IF(AND(OR(L258="Entregado",L258="Facturado",L258="Cobrado"),N258=""),"falta «Entregado el»",IF(AND(N258&lt;&gt;"",OR(L258="Recibido",L258="Confirmado",L258="Preparado",L258="En reparto")),"tiene «Entregado el»: cambia el estado",IF(OR(INT(C258)&gt;INT(Ajustes!$C$5),AND(M258&lt;&gt;"",INT(M258)&gt;INT(Ajustes!$C$5)),AND(N258&lt;&gt;"",INT(N258)&gt;INT(Ajustes!$C$5))),"hay una fecha posterior a hoy",IF(AND(M258&lt;&gt;"",INT(M258)&lt;INT(C258)),"la fecha del estado es anterior a «Recibido el»",IF(AND(N258&lt;&gt;"",INT(N258)&lt;INT(C258)),"«Entregado el» es anterior a «Recibido el»",""))))))))))))))</f>
        <v/>
      </c>
      <c r="T258">
        <f>IF(COUNTA(B258:P258)&gt;0,1,0)</f>
        <v>0</v>
      </c>
      <c r="U258" t="str">
        <f>IF(T258=0,"",IF(AND(L258="Recibido",M258=""),IF(C258="","",C258),IF(M258="","",M258)))</f>
        <v/>
      </c>
      <c r="V258" t="str">
        <f>IF(OR(T258=0,NOT(ISNUMBER(MATCH(L258,Ajustes!$B$9:$B$17,0)))),"",IF(INDEX(Ajustes!$C$9:$C$17,MATCH(L258,Ajustes!$B$9:$B$17,0))="","",INDEX(Ajustes!$C$9:$C$17,MATCH(L258,Ajustes!$B$9:$B$17,0))))</f>
        <v/>
      </c>
      <c r="W258">
        <f>IF(AND(T258=1,N258="",OR(L258="Recibido",L258="Confirmado",L258="Preparado",L258="En reparto",L258="Incidencia")),1,0)</f>
        <v>0</v>
      </c>
      <c r="X258">
        <f>IF(S258&lt;&gt;"",1,0)</f>
        <v>0</v>
      </c>
      <c r="Y258">
        <f>IF(A258&lt;&gt;"",1,0)</f>
        <v>0</v>
      </c>
      <c r="Z258">
        <f>IF(T258=1,ROW()-5,0)</f>
        <v>0</v>
      </c>
    </row>
    <row r="259">
      <c r="A259" s="21" t="str">
        <f>IF(T259=0,"",IF(S259&lt;&gt;"","Revisa: "&amp;S259,IF(OR(L259="Cobrado",L259="Anulado"),"",IF(AND(N259="",OR(L259="Recibido",L259="Confirmado",L259="Preparado",L259="En reparto",L259="Incidencia"),ISNUMBER(I259),INT(Ajustes!$C$5)&gt;INT(I259)),"Retrasado",IF(OR(L259="Entregado",L259="Facturado"),IF(AND(ISNUMBER(V259),ISNUMBER(N259),INT(Ajustes!$C$5)-INT(N259)&gt;V259),IF(L259="Entregado","Sin facturar","Cobro vencido"),""),IF(AND(ISNUMBER(V259),ISNUMBER(Q259),Q259&gt;V259),INDEX(Ajustes!$E$9:$E$17,MATCH(L259,Ajustes!$B$9:$B$17,0)),""))))))</f>
        <v/>
      </c>
      <c r="B259" s="22" t="n"/>
      <c r="C259" s="23" t="n"/>
      <c r="D259" s="24" t="n"/>
      <c r="E259" s="25" t="n"/>
      <c r="F259" s="25" t="n"/>
      <c r="G259" s="25" t="n"/>
      <c r="H259" s="26" t="n"/>
      <c r="I259" s="23" t="n"/>
      <c r="J259" s="25" t="n"/>
      <c r="K259" s="25" t="n"/>
      <c r="L259" s="25" t="n"/>
      <c r="M259" s="23" t="n"/>
      <c r="N259" s="23" t="n"/>
      <c r="O259" s="27" t="n"/>
      <c r="P259" s="25" t="n"/>
      <c r="Q259" s="28" t="str">
        <f>IF(OR(T259=0,L259="Cobrado",L259="Anulado",NOT(ISNUMBER(U259))),"",MAX(0,INT(Ajustes!$C$5)-INT(U259)))</f>
        <v/>
      </c>
      <c r="R259" s="28" t="str">
        <f>IF(OR(T259=0,L259="Anulado",NOT(ISNUMBER(N259)),NOT(ISNUMBER(I259))),"",IF(INT(N259)=INT(I259),"Sí",IF(INT(N259)&gt;INT(I259),"Tarde","Antes")))</f>
        <v/>
      </c>
      <c r="S259" t="str">
        <f>IF(T259=0,"",IF(L259="","falta el estado",IF(NOT(ISNUMBER(MATCH(L259,Ajustes!$B$9:$B$17,0))),"el estado no es de la lista",IF(E259="","falta el cliente",IF(OR(AND(C259&lt;&gt;"",NOT(ISNUMBER(C259))),AND(I259&lt;&gt;"",NOT(ISNUMBER(I259))),AND(M259&lt;&gt;"",NOT(ISNUMBER(M259))),AND(N259&lt;&gt;"",NOT(ISNUMBER(N259)))),"hay una fecha mal escrita",IF(AND(H259&lt;&gt;"",NOT(ISNUMBER(H259))),"el importe no es un número",IF(C259="","falta «Recibido el»",IF(AND(L259&lt;&gt;"Recibido",L259&lt;&gt;"Anulado",I259=""),"falta la entrega acordada",IF(AND(L259&lt;&gt;"Recibido",L259&lt;&gt;"Anulado",M259=""),"falta la fecha del estado",IF(AND(OR(L259="Entregado",L259="Facturado",L259="Cobrado"),N259=""),"falta «Entregado el»",IF(AND(N259&lt;&gt;"",OR(L259="Recibido",L259="Confirmado",L259="Preparado",L259="En reparto")),"tiene «Entregado el»: cambia el estado",IF(OR(INT(C259)&gt;INT(Ajustes!$C$5),AND(M259&lt;&gt;"",INT(M259)&gt;INT(Ajustes!$C$5)),AND(N259&lt;&gt;"",INT(N259)&gt;INT(Ajustes!$C$5))),"hay una fecha posterior a hoy",IF(AND(M259&lt;&gt;"",INT(M259)&lt;INT(C259)),"la fecha del estado es anterior a «Recibido el»",IF(AND(N259&lt;&gt;"",INT(N259)&lt;INT(C259)),"«Entregado el» es anterior a «Recibido el»",""))))))))))))))</f>
        <v/>
      </c>
      <c r="T259">
        <f>IF(COUNTA(B259:P259)&gt;0,1,0)</f>
        <v>0</v>
      </c>
      <c r="U259" t="str">
        <f>IF(T259=0,"",IF(AND(L259="Recibido",M259=""),IF(C259="","",C259),IF(M259="","",M259)))</f>
        <v/>
      </c>
      <c r="V259" t="str">
        <f>IF(OR(T259=0,NOT(ISNUMBER(MATCH(L259,Ajustes!$B$9:$B$17,0)))),"",IF(INDEX(Ajustes!$C$9:$C$17,MATCH(L259,Ajustes!$B$9:$B$17,0))="","",INDEX(Ajustes!$C$9:$C$17,MATCH(L259,Ajustes!$B$9:$B$17,0))))</f>
        <v/>
      </c>
      <c r="W259">
        <f>IF(AND(T259=1,N259="",OR(L259="Recibido",L259="Confirmado",L259="Preparado",L259="En reparto",L259="Incidencia")),1,0)</f>
        <v>0</v>
      </c>
      <c r="X259">
        <f>IF(S259&lt;&gt;"",1,0)</f>
        <v>0</v>
      </c>
      <c r="Y259">
        <f>IF(A259&lt;&gt;"",1,0)</f>
        <v>0</v>
      </c>
      <c r="Z259">
        <f>IF(T259=1,ROW()-5,0)</f>
        <v>0</v>
      </c>
    </row>
    <row r="260">
      <c r="A260" s="21" t="str">
        <f>IF(T260=0,"",IF(S260&lt;&gt;"","Revisa: "&amp;S260,IF(OR(L260="Cobrado",L260="Anulado"),"",IF(AND(N260="",OR(L260="Recibido",L260="Confirmado",L260="Preparado",L260="En reparto",L260="Incidencia"),ISNUMBER(I260),INT(Ajustes!$C$5)&gt;INT(I260)),"Retrasado",IF(OR(L260="Entregado",L260="Facturado"),IF(AND(ISNUMBER(V260),ISNUMBER(N260),INT(Ajustes!$C$5)-INT(N260)&gt;V260),IF(L260="Entregado","Sin facturar","Cobro vencido"),""),IF(AND(ISNUMBER(V260),ISNUMBER(Q260),Q260&gt;V260),INDEX(Ajustes!$E$9:$E$17,MATCH(L260,Ajustes!$B$9:$B$17,0)),""))))))</f>
        <v/>
      </c>
      <c r="B260" s="22" t="n"/>
      <c r="C260" s="23" t="n"/>
      <c r="D260" s="24" t="n"/>
      <c r="E260" s="25" t="n"/>
      <c r="F260" s="25" t="n"/>
      <c r="G260" s="25" t="n"/>
      <c r="H260" s="26" t="n"/>
      <c r="I260" s="23" t="n"/>
      <c r="J260" s="25" t="n"/>
      <c r="K260" s="25" t="n"/>
      <c r="L260" s="25" t="n"/>
      <c r="M260" s="23" t="n"/>
      <c r="N260" s="23" t="n"/>
      <c r="O260" s="27" t="n"/>
      <c r="P260" s="25" t="n"/>
      <c r="Q260" s="28" t="str">
        <f>IF(OR(T260=0,L260="Cobrado",L260="Anulado",NOT(ISNUMBER(U260))),"",MAX(0,INT(Ajustes!$C$5)-INT(U260)))</f>
        <v/>
      </c>
      <c r="R260" s="28" t="str">
        <f>IF(OR(T260=0,L260="Anulado",NOT(ISNUMBER(N260)),NOT(ISNUMBER(I260))),"",IF(INT(N260)=INT(I260),"Sí",IF(INT(N260)&gt;INT(I260),"Tarde","Antes")))</f>
        <v/>
      </c>
      <c r="S260" t="str">
        <f>IF(T260=0,"",IF(L260="","falta el estado",IF(NOT(ISNUMBER(MATCH(L260,Ajustes!$B$9:$B$17,0))),"el estado no es de la lista",IF(E260="","falta el cliente",IF(OR(AND(C260&lt;&gt;"",NOT(ISNUMBER(C260))),AND(I260&lt;&gt;"",NOT(ISNUMBER(I260))),AND(M260&lt;&gt;"",NOT(ISNUMBER(M260))),AND(N260&lt;&gt;"",NOT(ISNUMBER(N260)))),"hay una fecha mal escrita",IF(AND(H260&lt;&gt;"",NOT(ISNUMBER(H260))),"el importe no es un número",IF(C260="","falta «Recibido el»",IF(AND(L260&lt;&gt;"Recibido",L260&lt;&gt;"Anulado",I260=""),"falta la entrega acordada",IF(AND(L260&lt;&gt;"Recibido",L260&lt;&gt;"Anulado",M260=""),"falta la fecha del estado",IF(AND(OR(L260="Entregado",L260="Facturado",L260="Cobrado"),N260=""),"falta «Entregado el»",IF(AND(N260&lt;&gt;"",OR(L260="Recibido",L260="Confirmado",L260="Preparado",L260="En reparto")),"tiene «Entregado el»: cambia el estado",IF(OR(INT(C260)&gt;INT(Ajustes!$C$5),AND(M260&lt;&gt;"",INT(M260)&gt;INT(Ajustes!$C$5)),AND(N260&lt;&gt;"",INT(N260)&gt;INT(Ajustes!$C$5))),"hay una fecha posterior a hoy",IF(AND(M260&lt;&gt;"",INT(M260)&lt;INT(C260)),"la fecha del estado es anterior a «Recibido el»",IF(AND(N260&lt;&gt;"",INT(N260)&lt;INT(C260)),"«Entregado el» es anterior a «Recibido el»",""))))))))))))))</f>
        <v/>
      </c>
      <c r="T260">
        <f>IF(COUNTA(B260:P260)&gt;0,1,0)</f>
        <v>0</v>
      </c>
      <c r="U260" t="str">
        <f>IF(T260=0,"",IF(AND(L260="Recibido",M260=""),IF(C260="","",C260),IF(M260="","",M260)))</f>
        <v/>
      </c>
      <c r="V260" t="str">
        <f>IF(OR(T260=0,NOT(ISNUMBER(MATCH(L260,Ajustes!$B$9:$B$17,0)))),"",IF(INDEX(Ajustes!$C$9:$C$17,MATCH(L260,Ajustes!$B$9:$B$17,0))="","",INDEX(Ajustes!$C$9:$C$17,MATCH(L260,Ajustes!$B$9:$B$17,0))))</f>
        <v/>
      </c>
      <c r="W260">
        <f>IF(AND(T260=1,N260="",OR(L260="Recibido",L260="Confirmado",L260="Preparado",L260="En reparto",L260="Incidencia")),1,0)</f>
        <v>0</v>
      </c>
      <c r="X260">
        <f>IF(S260&lt;&gt;"",1,0)</f>
        <v>0</v>
      </c>
      <c r="Y260">
        <f>IF(A260&lt;&gt;"",1,0)</f>
        <v>0</v>
      </c>
      <c r="Z260">
        <f>IF(T260=1,ROW()-5,0)</f>
        <v>0</v>
      </c>
    </row>
    <row r="261">
      <c r="A261" s="21" t="str">
        <f>IF(T261=0,"",IF(S261&lt;&gt;"","Revisa: "&amp;S261,IF(OR(L261="Cobrado",L261="Anulado"),"",IF(AND(N261="",OR(L261="Recibido",L261="Confirmado",L261="Preparado",L261="En reparto",L261="Incidencia"),ISNUMBER(I261),INT(Ajustes!$C$5)&gt;INT(I261)),"Retrasado",IF(OR(L261="Entregado",L261="Facturado"),IF(AND(ISNUMBER(V261),ISNUMBER(N261),INT(Ajustes!$C$5)-INT(N261)&gt;V261),IF(L261="Entregado","Sin facturar","Cobro vencido"),""),IF(AND(ISNUMBER(V261),ISNUMBER(Q261),Q261&gt;V261),INDEX(Ajustes!$E$9:$E$17,MATCH(L261,Ajustes!$B$9:$B$17,0)),""))))))</f>
        <v/>
      </c>
      <c r="B261" s="22" t="n"/>
      <c r="C261" s="23" t="n"/>
      <c r="D261" s="24" t="n"/>
      <c r="E261" s="25" t="n"/>
      <c r="F261" s="25" t="n"/>
      <c r="G261" s="25" t="n"/>
      <c r="H261" s="26" t="n"/>
      <c r="I261" s="23" t="n"/>
      <c r="J261" s="25" t="n"/>
      <c r="K261" s="25" t="n"/>
      <c r="L261" s="25" t="n"/>
      <c r="M261" s="23" t="n"/>
      <c r="N261" s="23" t="n"/>
      <c r="O261" s="27" t="n"/>
      <c r="P261" s="25" t="n"/>
      <c r="Q261" s="28" t="str">
        <f>IF(OR(T261=0,L261="Cobrado",L261="Anulado",NOT(ISNUMBER(U261))),"",MAX(0,INT(Ajustes!$C$5)-INT(U261)))</f>
        <v/>
      </c>
      <c r="R261" s="28" t="str">
        <f>IF(OR(T261=0,L261="Anulado",NOT(ISNUMBER(N261)),NOT(ISNUMBER(I261))),"",IF(INT(N261)=INT(I261),"Sí",IF(INT(N261)&gt;INT(I261),"Tarde","Antes")))</f>
        <v/>
      </c>
      <c r="S261" t="str">
        <f>IF(T261=0,"",IF(L261="","falta el estado",IF(NOT(ISNUMBER(MATCH(L261,Ajustes!$B$9:$B$17,0))),"el estado no es de la lista",IF(E261="","falta el cliente",IF(OR(AND(C261&lt;&gt;"",NOT(ISNUMBER(C261))),AND(I261&lt;&gt;"",NOT(ISNUMBER(I261))),AND(M261&lt;&gt;"",NOT(ISNUMBER(M261))),AND(N261&lt;&gt;"",NOT(ISNUMBER(N261)))),"hay una fecha mal escrita",IF(AND(H261&lt;&gt;"",NOT(ISNUMBER(H261))),"el importe no es un número",IF(C261="","falta «Recibido el»",IF(AND(L261&lt;&gt;"Recibido",L261&lt;&gt;"Anulado",I261=""),"falta la entrega acordada",IF(AND(L261&lt;&gt;"Recibido",L261&lt;&gt;"Anulado",M261=""),"falta la fecha del estado",IF(AND(OR(L261="Entregado",L261="Facturado",L261="Cobrado"),N261=""),"falta «Entregado el»",IF(AND(N261&lt;&gt;"",OR(L261="Recibido",L261="Confirmado",L261="Preparado",L261="En reparto")),"tiene «Entregado el»: cambia el estado",IF(OR(INT(C261)&gt;INT(Ajustes!$C$5),AND(M261&lt;&gt;"",INT(M261)&gt;INT(Ajustes!$C$5)),AND(N261&lt;&gt;"",INT(N261)&gt;INT(Ajustes!$C$5))),"hay una fecha posterior a hoy",IF(AND(M261&lt;&gt;"",INT(M261)&lt;INT(C261)),"la fecha del estado es anterior a «Recibido el»",IF(AND(N261&lt;&gt;"",INT(N261)&lt;INT(C261)),"«Entregado el» es anterior a «Recibido el»",""))))))))))))))</f>
        <v/>
      </c>
      <c r="T261">
        <f>IF(COUNTA(B261:P261)&gt;0,1,0)</f>
        <v>0</v>
      </c>
      <c r="U261" t="str">
        <f>IF(T261=0,"",IF(AND(L261="Recibido",M261=""),IF(C261="","",C261),IF(M261="","",M261)))</f>
        <v/>
      </c>
      <c r="V261" t="str">
        <f>IF(OR(T261=0,NOT(ISNUMBER(MATCH(L261,Ajustes!$B$9:$B$17,0)))),"",IF(INDEX(Ajustes!$C$9:$C$17,MATCH(L261,Ajustes!$B$9:$B$17,0))="","",INDEX(Ajustes!$C$9:$C$17,MATCH(L261,Ajustes!$B$9:$B$17,0))))</f>
        <v/>
      </c>
      <c r="W261">
        <f>IF(AND(T261=1,N261="",OR(L261="Recibido",L261="Confirmado",L261="Preparado",L261="En reparto",L261="Incidencia")),1,0)</f>
        <v>0</v>
      </c>
      <c r="X261">
        <f>IF(S261&lt;&gt;"",1,0)</f>
        <v>0</v>
      </c>
      <c r="Y261">
        <f>IF(A261&lt;&gt;"",1,0)</f>
        <v>0</v>
      </c>
      <c r="Z261">
        <f>IF(T261=1,ROW()-5,0)</f>
        <v>0</v>
      </c>
    </row>
    <row r="262">
      <c r="A262" s="21" t="str">
        <f>IF(T262=0,"",IF(S262&lt;&gt;"","Revisa: "&amp;S262,IF(OR(L262="Cobrado",L262="Anulado"),"",IF(AND(N262="",OR(L262="Recibido",L262="Confirmado",L262="Preparado",L262="En reparto",L262="Incidencia"),ISNUMBER(I262),INT(Ajustes!$C$5)&gt;INT(I262)),"Retrasado",IF(OR(L262="Entregado",L262="Facturado"),IF(AND(ISNUMBER(V262),ISNUMBER(N262),INT(Ajustes!$C$5)-INT(N262)&gt;V262),IF(L262="Entregado","Sin facturar","Cobro vencido"),""),IF(AND(ISNUMBER(V262),ISNUMBER(Q262),Q262&gt;V262),INDEX(Ajustes!$E$9:$E$17,MATCH(L262,Ajustes!$B$9:$B$17,0)),""))))))</f>
        <v/>
      </c>
      <c r="B262" s="22" t="n"/>
      <c r="C262" s="23" t="n"/>
      <c r="D262" s="24" t="n"/>
      <c r="E262" s="25" t="n"/>
      <c r="F262" s="25" t="n"/>
      <c r="G262" s="25" t="n"/>
      <c r="H262" s="26" t="n"/>
      <c r="I262" s="23" t="n"/>
      <c r="J262" s="25" t="n"/>
      <c r="K262" s="25" t="n"/>
      <c r="L262" s="25" t="n"/>
      <c r="M262" s="23" t="n"/>
      <c r="N262" s="23" t="n"/>
      <c r="O262" s="27" t="n"/>
      <c r="P262" s="25" t="n"/>
      <c r="Q262" s="28" t="str">
        <f>IF(OR(T262=0,L262="Cobrado",L262="Anulado",NOT(ISNUMBER(U262))),"",MAX(0,INT(Ajustes!$C$5)-INT(U262)))</f>
        <v/>
      </c>
      <c r="R262" s="28" t="str">
        <f>IF(OR(T262=0,L262="Anulado",NOT(ISNUMBER(N262)),NOT(ISNUMBER(I262))),"",IF(INT(N262)=INT(I262),"Sí",IF(INT(N262)&gt;INT(I262),"Tarde","Antes")))</f>
        <v/>
      </c>
      <c r="S262" t="str">
        <f>IF(T262=0,"",IF(L262="","falta el estado",IF(NOT(ISNUMBER(MATCH(L262,Ajustes!$B$9:$B$17,0))),"el estado no es de la lista",IF(E262="","falta el cliente",IF(OR(AND(C262&lt;&gt;"",NOT(ISNUMBER(C262))),AND(I262&lt;&gt;"",NOT(ISNUMBER(I262))),AND(M262&lt;&gt;"",NOT(ISNUMBER(M262))),AND(N262&lt;&gt;"",NOT(ISNUMBER(N262)))),"hay una fecha mal escrita",IF(AND(H262&lt;&gt;"",NOT(ISNUMBER(H262))),"el importe no es un número",IF(C262="","falta «Recibido el»",IF(AND(L262&lt;&gt;"Recibido",L262&lt;&gt;"Anulado",I262=""),"falta la entrega acordada",IF(AND(L262&lt;&gt;"Recibido",L262&lt;&gt;"Anulado",M262=""),"falta la fecha del estado",IF(AND(OR(L262="Entregado",L262="Facturado",L262="Cobrado"),N262=""),"falta «Entregado el»",IF(AND(N262&lt;&gt;"",OR(L262="Recibido",L262="Confirmado",L262="Preparado",L262="En reparto")),"tiene «Entregado el»: cambia el estado",IF(OR(INT(C262)&gt;INT(Ajustes!$C$5),AND(M262&lt;&gt;"",INT(M262)&gt;INT(Ajustes!$C$5)),AND(N262&lt;&gt;"",INT(N262)&gt;INT(Ajustes!$C$5))),"hay una fecha posterior a hoy",IF(AND(M262&lt;&gt;"",INT(M262)&lt;INT(C262)),"la fecha del estado es anterior a «Recibido el»",IF(AND(N262&lt;&gt;"",INT(N262)&lt;INT(C262)),"«Entregado el» es anterior a «Recibido el»",""))))))))))))))</f>
        <v/>
      </c>
      <c r="T262">
        <f>IF(COUNTA(B262:P262)&gt;0,1,0)</f>
        <v>0</v>
      </c>
      <c r="U262" t="str">
        <f>IF(T262=0,"",IF(AND(L262="Recibido",M262=""),IF(C262="","",C262),IF(M262="","",M262)))</f>
        <v/>
      </c>
      <c r="V262" t="str">
        <f>IF(OR(T262=0,NOT(ISNUMBER(MATCH(L262,Ajustes!$B$9:$B$17,0)))),"",IF(INDEX(Ajustes!$C$9:$C$17,MATCH(L262,Ajustes!$B$9:$B$17,0))="","",INDEX(Ajustes!$C$9:$C$17,MATCH(L262,Ajustes!$B$9:$B$17,0))))</f>
        <v/>
      </c>
      <c r="W262">
        <f>IF(AND(T262=1,N262="",OR(L262="Recibido",L262="Confirmado",L262="Preparado",L262="En reparto",L262="Incidencia")),1,0)</f>
        <v>0</v>
      </c>
      <c r="X262">
        <f>IF(S262&lt;&gt;"",1,0)</f>
        <v>0</v>
      </c>
      <c r="Y262">
        <f>IF(A262&lt;&gt;"",1,0)</f>
        <v>0</v>
      </c>
      <c r="Z262">
        <f>IF(T262=1,ROW()-5,0)</f>
        <v>0</v>
      </c>
    </row>
    <row r="263">
      <c r="A263" s="21" t="str">
        <f>IF(T263=0,"",IF(S263&lt;&gt;"","Revisa: "&amp;S263,IF(OR(L263="Cobrado",L263="Anulado"),"",IF(AND(N263="",OR(L263="Recibido",L263="Confirmado",L263="Preparado",L263="En reparto",L263="Incidencia"),ISNUMBER(I263),INT(Ajustes!$C$5)&gt;INT(I263)),"Retrasado",IF(OR(L263="Entregado",L263="Facturado"),IF(AND(ISNUMBER(V263),ISNUMBER(N263),INT(Ajustes!$C$5)-INT(N263)&gt;V263),IF(L263="Entregado","Sin facturar","Cobro vencido"),""),IF(AND(ISNUMBER(V263),ISNUMBER(Q263),Q263&gt;V263),INDEX(Ajustes!$E$9:$E$17,MATCH(L263,Ajustes!$B$9:$B$17,0)),""))))))</f>
        <v/>
      </c>
      <c r="B263" s="22" t="n"/>
      <c r="C263" s="23" t="n"/>
      <c r="D263" s="24" t="n"/>
      <c r="E263" s="25" t="n"/>
      <c r="F263" s="25" t="n"/>
      <c r="G263" s="25" t="n"/>
      <c r="H263" s="26" t="n"/>
      <c r="I263" s="23" t="n"/>
      <c r="J263" s="25" t="n"/>
      <c r="K263" s="25" t="n"/>
      <c r="L263" s="25" t="n"/>
      <c r="M263" s="23" t="n"/>
      <c r="N263" s="23" t="n"/>
      <c r="O263" s="27" t="n"/>
      <c r="P263" s="25" t="n"/>
      <c r="Q263" s="28" t="str">
        <f>IF(OR(T263=0,L263="Cobrado",L263="Anulado",NOT(ISNUMBER(U263))),"",MAX(0,INT(Ajustes!$C$5)-INT(U263)))</f>
        <v/>
      </c>
      <c r="R263" s="28" t="str">
        <f>IF(OR(T263=0,L263="Anulado",NOT(ISNUMBER(N263)),NOT(ISNUMBER(I263))),"",IF(INT(N263)=INT(I263),"Sí",IF(INT(N263)&gt;INT(I263),"Tarde","Antes")))</f>
        <v/>
      </c>
      <c r="S263" t="str">
        <f>IF(T263=0,"",IF(L263="","falta el estado",IF(NOT(ISNUMBER(MATCH(L263,Ajustes!$B$9:$B$17,0))),"el estado no es de la lista",IF(E263="","falta el cliente",IF(OR(AND(C263&lt;&gt;"",NOT(ISNUMBER(C263))),AND(I263&lt;&gt;"",NOT(ISNUMBER(I263))),AND(M263&lt;&gt;"",NOT(ISNUMBER(M263))),AND(N263&lt;&gt;"",NOT(ISNUMBER(N263)))),"hay una fecha mal escrita",IF(AND(H263&lt;&gt;"",NOT(ISNUMBER(H263))),"el importe no es un número",IF(C263="","falta «Recibido el»",IF(AND(L263&lt;&gt;"Recibido",L263&lt;&gt;"Anulado",I263=""),"falta la entrega acordada",IF(AND(L263&lt;&gt;"Recibido",L263&lt;&gt;"Anulado",M263=""),"falta la fecha del estado",IF(AND(OR(L263="Entregado",L263="Facturado",L263="Cobrado"),N263=""),"falta «Entregado el»",IF(AND(N263&lt;&gt;"",OR(L263="Recibido",L263="Confirmado",L263="Preparado",L263="En reparto")),"tiene «Entregado el»: cambia el estado",IF(OR(INT(C263)&gt;INT(Ajustes!$C$5),AND(M263&lt;&gt;"",INT(M263)&gt;INT(Ajustes!$C$5)),AND(N263&lt;&gt;"",INT(N263)&gt;INT(Ajustes!$C$5))),"hay una fecha posterior a hoy",IF(AND(M263&lt;&gt;"",INT(M263)&lt;INT(C263)),"la fecha del estado es anterior a «Recibido el»",IF(AND(N263&lt;&gt;"",INT(N263)&lt;INT(C263)),"«Entregado el» es anterior a «Recibido el»",""))))))))))))))</f>
        <v/>
      </c>
      <c r="T263">
        <f>IF(COUNTA(B263:P263)&gt;0,1,0)</f>
        <v>0</v>
      </c>
      <c r="U263" t="str">
        <f>IF(T263=0,"",IF(AND(L263="Recibido",M263=""),IF(C263="","",C263),IF(M263="","",M263)))</f>
        <v/>
      </c>
      <c r="V263" t="str">
        <f>IF(OR(T263=0,NOT(ISNUMBER(MATCH(L263,Ajustes!$B$9:$B$17,0)))),"",IF(INDEX(Ajustes!$C$9:$C$17,MATCH(L263,Ajustes!$B$9:$B$17,0))="","",INDEX(Ajustes!$C$9:$C$17,MATCH(L263,Ajustes!$B$9:$B$17,0))))</f>
        <v/>
      </c>
      <c r="W263">
        <f>IF(AND(T263=1,N263="",OR(L263="Recibido",L263="Confirmado",L263="Preparado",L263="En reparto",L263="Incidencia")),1,0)</f>
        <v>0</v>
      </c>
      <c r="X263">
        <f>IF(S263&lt;&gt;"",1,0)</f>
        <v>0</v>
      </c>
      <c r="Y263">
        <f>IF(A263&lt;&gt;"",1,0)</f>
        <v>0</v>
      </c>
      <c r="Z263">
        <f>IF(T263=1,ROW()-5,0)</f>
        <v>0</v>
      </c>
    </row>
    <row r="264">
      <c r="A264" s="21" t="str">
        <f>IF(T264=0,"",IF(S264&lt;&gt;"","Revisa: "&amp;S264,IF(OR(L264="Cobrado",L264="Anulado"),"",IF(AND(N264="",OR(L264="Recibido",L264="Confirmado",L264="Preparado",L264="En reparto",L264="Incidencia"),ISNUMBER(I264),INT(Ajustes!$C$5)&gt;INT(I264)),"Retrasado",IF(OR(L264="Entregado",L264="Facturado"),IF(AND(ISNUMBER(V264),ISNUMBER(N264),INT(Ajustes!$C$5)-INT(N264)&gt;V264),IF(L264="Entregado","Sin facturar","Cobro vencido"),""),IF(AND(ISNUMBER(V264),ISNUMBER(Q264),Q264&gt;V264),INDEX(Ajustes!$E$9:$E$17,MATCH(L264,Ajustes!$B$9:$B$17,0)),""))))))</f>
        <v/>
      </c>
      <c r="B264" s="22" t="n"/>
      <c r="C264" s="23" t="n"/>
      <c r="D264" s="24" t="n"/>
      <c r="E264" s="25" t="n"/>
      <c r="F264" s="25" t="n"/>
      <c r="G264" s="25" t="n"/>
      <c r="H264" s="26" t="n"/>
      <c r="I264" s="23" t="n"/>
      <c r="J264" s="25" t="n"/>
      <c r="K264" s="25" t="n"/>
      <c r="L264" s="25" t="n"/>
      <c r="M264" s="23" t="n"/>
      <c r="N264" s="23" t="n"/>
      <c r="O264" s="27" t="n"/>
      <c r="P264" s="25" t="n"/>
      <c r="Q264" s="28" t="str">
        <f>IF(OR(T264=0,L264="Cobrado",L264="Anulado",NOT(ISNUMBER(U264))),"",MAX(0,INT(Ajustes!$C$5)-INT(U264)))</f>
        <v/>
      </c>
      <c r="R264" s="28" t="str">
        <f>IF(OR(T264=0,L264="Anulado",NOT(ISNUMBER(N264)),NOT(ISNUMBER(I264))),"",IF(INT(N264)=INT(I264),"Sí",IF(INT(N264)&gt;INT(I264),"Tarde","Antes")))</f>
        <v/>
      </c>
      <c r="S264" t="str">
        <f>IF(T264=0,"",IF(L264="","falta el estado",IF(NOT(ISNUMBER(MATCH(L264,Ajustes!$B$9:$B$17,0))),"el estado no es de la lista",IF(E264="","falta el cliente",IF(OR(AND(C264&lt;&gt;"",NOT(ISNUMBER(C264))),AND(I264&lt;&gt;"",NOT(ISNUMBER(I264))),AND(M264&lt;&gt;"",NOT(ISNUMBER(M264))),AND(N264&lt;&gt;"",NOT(ISNUMBER(N264)))),"hay una fecha mal escrita",IF(AND(H264&lt;&gt;"",NOT(ISNUMBER(H264))),"el importe no es un número",IF(C264="","falta «Recibido el»",IF(AND(L264&lt;&gt;"Recibido",L264&lt;&gt;"Anulado",I264=""),"falta la entrega acordada",IF(AND(L264&lt;&gt;"Recibido",L264&lt;&gt;"Anulado",M264=""),"falta la fecha del estado",IF(AND(OR(L264="Entregado",L264="Facturado",L264="Cobrado"),N264=""),"falta «Entregado el»",IF(AND(N264&lt;&gt;"",OR(L264="Recibido",L264="Confirmado",L264="Preparado",L264="En reparto")),"tiene «Entregado el»: cambia el estado",IF(OR(INT(C264)&gt;INT(Ajustes!$C$5),AND(M264&lt;&gt;"",INT(M264)&gt;INT(Ajustes!$C$5)),AND(N264&lt;&gt;"",INT(N264)&gt;INT(Ajustes!$C$5))),"hay una fecha posterior a hoy",IF(AND(M264&lt;&gt;"",INT(M264)&lt;INT(C264)),"la fecha del estado es anterior a «Recibido el»",IF(AND(N264&lt;&gt;"",INT(N264)&lt;INT(C264)),"«Entregado el» es anterior a «Recibido el»",""))))))))))))))</f>
        <v/>
      </c>
      <c r="T264">
        <f>IF(COUNTA(B264:P264)&gt;0,1,0)</f>
        <v>0</v>
      </c>
      <c r="U264" t="str">
        <f>IF(T264=0,"",IF(AND(L264="Recibido",M264=""),IF(C264="","",C264),IF(M264="","",M264)))</f>
        <v/>
      </c>
      <c r="V264" t="str">
        <f>IF(OR(T264=0,NOT(ISNUMBER(MATCH(L264,Ajustes!$B$9:$B$17,0)))),"",IF(INDEX(Ajustes!$C$9:$C$17,MATCH(L264,Ajustes!$B$9:$B$17,0))="","",INDEX(Ajustes!$C$9:$C$17,MATCH(L264,Ajustes!$B$9:$B$17,0))))</f>
        <v/>
      </c>
      <c r="W264">
        <f>IF(AND(T264=1,N264="",OR(L264="Recibido",L264="Confirmado",L264="Preparado",L264="En reparto",L264="Incidencia")),1,0)</f>
        <v>0</v>
      </c>
      <c r="X264">
        <f>IF(S264&lt;&gt;"",1,0)</f>
        <v>0</v>
      </c>
      <c r="Y264">
        <f>IF(A264&lt;&gt;"",1,0)</f>
        <v>0</v>
      </c>
      <c r="Z264">
        <f>IF(T264=1,ROW()-5,0)</f>
        <v>0</v>
      </c>
    </row>
    <row r="265">
      <c r="A265" s="21" t="str">
        <f>IF(T265=0,"",IF(S265&lt;&gt;"","Revisa: "&amp;S265,IF(OR(L265="Cobrado",L265="Anulado"),"",IF(AND(N265="",OR(L265="Recibido",L265="Confirmado",L265="Preparado",L265="En reparto",L265="Incidencia"),ISNUMBER(I265),INT(Ajustes!$C$5)&gt;INT(I265)),"Retrasado",IF(OR(L265="Entregado",L265="Facturado"),IF(AND(ISNUMBER(V265),ISNUMBER(N265),INT(Ajustes!$C$5)-INT(N265)&gt;V265),IF(L265="Entregado","Sin facturar","Cobro vencido"),""),IF(AND(ISNUMBER(V265),ISNUMBER(Q265),Q265&gt;V265),INDEX(Ajustes!$E$9:$E$17,MATCH(L265,Ajustes!$B$9:$B$17,0)),""))))))</f>
        <v/>
      </c>
      <c r="B265" s="22" t="n"/>
      <c r="C265" s="23" t="n"/>
      <c r="D265" s="24" t="n"/>
      <c r="E265" s="25" t="n"/>
      <c r="F265" s="25" t="n"/>
      <c r="G265" s="25" t="n"/>
      <c r="H265" s="26" t="n"/>
      <c r="I265" s="23" t="n"/>
      <c r="J265" s="25" t="n"/>
      <c r="K265" s="25" t="n"/>
      <c r="L265" s="25" t="n"/>
      <c r="M265" s="23" t="n"/>
      <c r="N265" s="23" t="n"/>
      <c r="O265" s="27" t="n"/>
      <c r="P265" s="25" t="n"/>
      <c r="Q265" s="28" t="str">
        <f>IF(OR(T265=0,L265="Cobrado",L265="Anulado",NOT(ISNUMBER(U265))),"",MAX(0,INT(Ajustes!$C$5)-INT(U265)))</f>
        <v/>
      </c>
      <c r="R265" s="28" t="str">
        <f>IF(OR(T265=0,L265="Anulado",NOT(ISNUMBER(N265)),NOT(ISNUMBER(I265))),"",IF(INT(N265)=INT(I265),"Sí",IF(INT(N265)&gt;INT(I265),"Tarde","Antes")))</f>
        <v/>
      </c>
      <c r="S265" t="str">
        <f>IF(T265=0,"",IF(L265="","falta el estado",IF(NOT(ISNUMBER(MATCH(L265,Ajustes!$B$9:$B$17,0))),"el estado no es de la lista",IF(E265="","falta el cliente",IF(OR(AND(C265&lt;&gt;"",NOT(ISNUMBER(C265))),AND(I265&lt;&gt;"",NOT(ISNUMBER(I265))),AND(M265&lt;&gt;"",NOT(ISNUMBER(M265))),AND(N265&lt;&gt;"",NOT(ISNUMBER(N265)))),"hay una fecha mal escrita",IF(AND(H265&lt;&gt;"",NOT(ISNUMBER(H265))),"el importe no es un número",IF(C265="","falta «Recibido el»",IF(AND(L265&lt;&gt;"Recibido",L265&lt;&gt;"Anulado",I265=""),"falta la entrega acordada",IF(AND(L265&lt;&gt;"Recibido",L265&lt;&gt;"Anulado",M265=""),"falta la fecha del estado",IF(AND(OR(L265="Entregado",L265="Facturado",L265="Cobrado"),N265=""),"falta «Entregado el»",IF(AND(N265&lt;&gt;"",OR(L265="Recibido",L265="Confirmado",L265="Preparado",L265="En reparto")),"tiene «Entregado el»: cambia el estado",IF(OR(INT(C265)&gt;INT(Ajustes!$C$5),AND(M265&lt;&gt;"",INT(M265)&gt;INT(Ajustes!$C$5)),AND(N265&lt;&gt;"",INT(N265)&gt;INT(Ajustes!$C$5))),"hay una fecha posterior a hoy",IF(AND(M265&lt;&gt;"",INT(M265)&lt;INT(C265)),"la fecha del estado es anterior a «Recibido el»",IF(AND(N265&lt;&gt;"",INT(N265)&lt;INT(C265)),"«Entregado el» es anterior a «Recibido el»",""))))))))))))))</f>
        <v/>
      </c>
      <c r="T265">
        <f>IF(COUNTA(B265:P265)&gt;0,1,0)</f>
        <v>0</v>
      </c>
      <c r="U265" t="str">
        <f>IF(T265=0,"",IF(AND(L265="Recibido",M265=""),IF(C265="","",C265),IF(M265="","",M265)))</f>
        <v/>
      </c>
      <c r="V265" t="str">
        <f>IF(OR(T265=0,NOT(ISNUMBER(MATCH(L265,Ajustes!$B$9:$B$17,0)))),"",IF(INDEX(Ajustes!$C$9:$C$17,MATCH(L265,Ajustes!$B$9:$B$17,0))="","",INDEX(Ajustes!$C$9:$C$17,MATCH(L265,Ajustes!$B$9:$B$17,0))))</f>
        <v/>
      </c>
      <c r="W265">
        <f>IF(AND(T265=1,N265="",OR(L265="Recibido",L265="Confirmado",L265="Preparado",L265="En reparto",L265="Incidencia")),1,0)</f>
        <v>0</v>
      </c>
      <c r="X265">
        <f>IF(S265&lt;&gt;"",1,0)</f>
        <v>0</v>
      </c>
      <c r="Y265">
        <f>IF(A265&lt;&gt;"",1,0)</f>
        <v>0</v>
      </c>
      <c r="Z265">
        <f>IF(T265=1,ROW()-5,0)</f>
        <v>0</v>
      </c>
    </row>
    <row r="266">
      <c r="A266" s="21" t="str">
        <f>IF(T266=0,"",IF(S266&lt;&gt;"","Revisa: "&amp;S266,IF(OR(L266="Cobrado",L266="Anulado"),"",IF(AND(N266="",OR(L266="Recibido",L266="Confirmado",L266="Preparado",L266="En reparto",L266="Incidencia"),ISNUMBER(I266),INT(Ajustes!$C$5)&gt;INT(I266)),"Retrasado",IF(OR(L266="Entregado",L266="Facturado"),IF(AND(ISNUMBER(V266),ISNUMBER(N266),INT(Ajustes!$C$5)-INT(N266)&gt;V266),IF(L266="Entregado","Sin facturar","Cobro vencido"),""),IF(AND(ISNUMBER(V266),ISNUMBER(Q266),Q266&gt;V266),INDEX(Ajustes!$E$9:$E$17,MATCH(L266,Ajustes!$B$9:$B$17,0)),""))))))</f>
        <v/>
      </c>
      <c r="B266" s="22" t="n"/>
      <c r="C266" s="23" t="n"/>
      <c r="D266" s="24" t="n"/>
      <c r="E266" s="25" t="n"/>
      <c r="F266" s="25" t="n"/>
      <c r="G266" s="25" t="n"/>
      <c r="H266" s="26" t="n"/>
      <c r="I266" s="23" t="n"/>
      <c r="J266" s="25" t="n"/>
      <c r="K266" s="25" t="n"/>
      <c r="L266" s="25" t="n"/>
      <c r="M266" s="23" t="n"/>
      <c r="N266" s="23" t="n"/>
      <c r="O266" s="27" t="n"/>
      <c r="P266" s="25" t="n"/>
      <c r="Q266" s="28" t="str">
        <f>IF(OR(T266=0,L266="Cobrado",L266="Anulado",NOT(ISNUMBER(U266))),"",MAX(0,INT(Ajustes!$C$5)-INT(U266)))</f>
        <v/>
      </c>
      <c r="R266" s="28" t="str">
        <f>IF(OR(T266=0,L266="Anulado",NOT(ISNUMBER(N266)),NOT(ISNUMBER(I266))),"",IF(INT(N266)=INT(I266),"Sí",IF(INT(N266)&gt;INT(I266),"Tarde","Antes")))</f>
        <v/>
      </c>
      <c r="S266" t="str">
        <f>IF(T266=0,"",IF(L266="","falta el estado",IF(NOT(ISNUMBER(MATCH(L266,Ajustes!$B$9:$B$17,0))),"el estado no es de la lista",IF(E266="","falta el cliente",IF(OR(AND(C266&lt;&gt;"",NOT(ISNUMBER(C266))),AND(I266&lt;&gt;"",NOT(ISNUMBER(I266))),AND(M266&lt;&gt;"",NOT(ISNUMBER(M266))),AND(N266&lt;&gt;"",NOT(ISNUMBER(N266)))),"hay una fecha mal escrita",IF(AND(H266&lt;&gt;"",NOT(ISNUMBER(H266))),"el importe no es un número",IF(C266="","falta «Recibido el»",IF(AND(L266&lt;&gt;"Recibido",L266&lt;&gt;"Anulado",I266=""),"falta la entrega acordada",IF(AND(L266&lt;&gt;"Recibido",L266&lt;&gt;"Anulado",M266=""),"falta la fecha del estado",IF(AND(OR(L266="Entregado",L266="Facturado",L266="Cobrado"),N266=""),"falta «Entregado el»",IF(AND(N266&lt;&gt;"",OR(L266="Recibido",L266="Confirmado",L266="Preparado",L266="En reparto")),"tiene «Entregado el»: cambia el estado",IF(OR(INT(C266)&gt;INT(Ajustes!$C$5),AND(M266&lt;&gt;"",INT(M266)&gt;INT(Ajustes!$C$5)),AND(N266&lt;&gt;"",INT(N266)&gt;INT(Ajustes!$C$5))),"hay una fecha posterior a hoy",IF(AND(M266&lt;&gt;"",INT(M266)&lt;INT(C266)),"la fecha del estado es anterior a «Recibido el»",IF(AND(N266&lt;&gt;"",INT(N266)&lt;INT(C266)),"«Entregado el» es anterior a «Recibido el»",""))))))))))))))</f>
        <v/>
      </c>
      <c r="T266">
        <f>IF(COUNTA(B266:P266)&gt;0,1,0)</f>
        <v>0</v>
      </c>
      <c r="U266" t="str">
        <f>IF(T266=0,"",IF(AND(L266="Recibido",M266=""),IF(C266="","",C266),IF(M266="","",M266)))</f>
        <v/>
      </c>
      <c r="V266" t="str">
        <f>IF(OR(T266=0,NOT(ISNUMBER(MATCH(L266,Ajustes!$B$9:$B$17,0)))),"",IF(INDEX(Ajustes!$C$9:$C$17,MATCH(L266,Ajustes!$B$9:$B$17,0))="","",INDEX(Ajustes!$C$9:$C$17,MATCH(L266,Ajustes!$B$9:$B$17,0))))</f>
        <v/>
      </c>
      <c r="W266">
        <f>IF(AND(T266=1,N266="",OR(L266="Recibido",L266="Confirmado",L266="Preparado",L266="En reparto",L266="Incidencia")),1,0)</f>
        <v>0</v>
      </c>
      <c r="X266">
        <f>IF(S266&lt;&gt;"",1,0)</f>
        <v>0</v>
      </c>
      <c r="Y266">
        <f>IF(A266&lt;&gt;"",1,0)</f>
        <v>0</v>
      </c>
      <c r="Z266">
        <f>IF(T266=1,ROW()-5,0)</f>
        <v>0</v>
      </c>
    </row>
    <row r="267">
      <c r="A267" s="21" t="str">
        <f>IF(T267=0,"",IF(S267&lt;&gt;"","Revisa: "&amp;S267,IF(OR(L267="Cobrado",L267="Anulado"),"",IF(AND(N267="",OR(L267="Recibido",L267="Confirmado",L267="Preparado",L267="En reparto",L267="Incidencia"),ISNUMBER(I267),INT(Ajustes!$C$5)&gt;INT(I267)),"Retrasado",IF(OR(L267="Entregado",L267="Facturado"),IF(AND(ISNUMBER(V267),ISNUMBER(N267),INT(Ajustes!$C$5)-INT(N267)&gt;V267),IF(L267="Entregado","Sin facturar","Cobro vencido"),""),IF(AND(ISNUMBER(V267),ISNUMBER(Q267),Q267&gt;V267),INDEX(Ajustes!$E$9:$E$17,MATCH(L267,Ajustes!$B$9:$B$17,0)),""))))))</f>
        <v/>
      </c>
      <c r="B267" s="22" t="n"/>
      <c r="C267" s="23" t="n"/>
      <c r="D267" s="24" t="n"/>
      <c r="E267" s="25" t="n"/>
      <c r="F267" s="25" t="n"/>
      <c r="G267" s="25" t="n"/>
      <c r="H267" s="26" t="n"/>
      <c r="I267" s="23" t="n"/>
      <c r="J267" s="25" t="n"/>
      <c r="K267" s="25" t="n"/>
      <c r="L267" s="25" t="n"/>
      <c r="M267" s="23" t="n"/>
      <c r="N267" s="23" t="n"/>
      <c r="O267" s="27" t="n"/>
      <c r="P267" s="25" t="n"/>
      <c r="Q267" s="28" t="str">
        <f>IF(OR(T267=0,L267="Cobrado",L267="Anulado",NOT(ISNUMBER(U267))),"",MAX(0,INT(Ajustes!$C$5)-INT(U267)))</f>
        <v/>
      </c>
      <c r="R267" s="28" t="str">
        <f>IF(OR(T267=0,L267="Anulado",NOT(ISNUMBER(N267)),NOT(ISNUMBER(I267))),"",IF(INT(N267)=INT(I267),"Sí",IF(INT(N267)&gt;INT(I267),"Tarde","Antes")))</f>
        <v/>
      </c>
      <c r="S267" t="str">
        <f>IF(T267=0,"",IF(L267="","falta el estado",IF(NOT(ISNUMBER(MATCH(L267,Ajustes!$B$9:$B$17,0))),"el estado no es de la lista",IF(E267="","falta el cliente",IF(OR(AND(C267&lt;&gt;"",NOT(ISNUMBER(C267))),AND(I267&lt;&gt;"",NOT(ISNUMBER(I267))),AND(M267&lt;&gt;"",NOT(ISNUMBER(M267))),AND(N267&lt;&gt;"",NOT(ISNUMBER(N267)))),"hay una fecha mal escrita",IF(AND(H267&lt;&gt;"",NOT(ISNUMBER(H267))),"el importe no es un número",IF(C267="","falta «Recibido el»",IF(AND(L267&lt;&gt;"Recibido",L267&lt;&gt;"Anulado",I267=""),"falta la entrega acordada",IF(AND(L267&lt;&gt;"Recibido",L267&lt;&gt;"Anulado",M267=""),"falta la fecha del estado",IF(AND(OR(L267="Entregado",L267="Facturado",L267="Cobrado"),N267=""),"falta «Entregado el»",IF(AND(N267&lt;&gt;"",OR(L267="Recibido",L267="Confirmado",L267="Preparado",L267="En reparto")),"tiene «Entregado el»: cambia el estado",IF(OR(INT(C267)&gt;INT(Ajustes!$C$5),AND(M267&lt;&gt;"",INT(M267)&gt;INT(Ajustes!$C$5)),AND(N267&lt;&gt;"",INT(N267)&gt;INT(Ajustes!$C$5))),"hay una fecha posterior a hoy",IF(AND(M267&lt;&gt;"",INT(M267)&lt;INT(C267)),"la fecha del estado es anterior a «Recibido el»",IF(AND(N267&lt;&gt;"",INT(N267)&lt;INT(C267)),"«Entregado el» es anterior a «Recibido el»",""))))))))))))))</f>
        <v/>
      </c>
      <c r="T267">
        <f>IF(COUNTA(B267:P267)&gt;0,1,0)</f>
        <v>0</v>
      </c>
      <c r="U267" t="str">
        <f>IF(T267=0,"",IF(AND(L267="Recibido",M267=""),IF(C267="","",C267),IF(M267="","",M267)))</f>
        <v/>
      </c>
      <c r="V267" t="str">
        <f>IF(OR(T267=0,NOT(ISNUMBER(MATCH(L267,Ajustes!$B$9:$B$17,0)))),"",IF(INDEX(Ajustes!$C$9:$C$17,MATCH(L267,Ajustes!$B$9:$B$17,0))="","",INDEX(Ajustes!$C$9:$C$17,MATCH(L267,Ajustes!$B$9:$B$17,0))))</f>
        <v/>
      </c>
      <c r="W267">
        <f>IF(AND(T267=1,N267="",OR(L267="Recibido",L267="Confirmado",L267="Preparado",L267="En reparto",L267="Incidencia")),1,0)</f>
        <v>0</v>
      </c>
      <c r="X267">
        <f>IF(S267&lt;&gt;"",1,0)</f>
        <v>0</v>
      </c>
      <c r="Y267">
        <f>IF(A267&lt;&gt;"",1,0)</f>
        <v>0</v>
      </c>
      <c r="Z267">
        <f>IF(T267=1,ROW()-5,0)</f>
        <v>0</v>
      </c>
    </row>
    <row r="268">
      <c r="A268" s="21" t="str">
        <f>IF(T268=0,"",IF(S268&lt;&gt;"","Revisa: "&amp;S268,IF(OR(L268="Cobrado",L268="Anulado"),"",IF(AND(N268="",OR(L268="Recibido",L268="Confirmado",L268="Preparado",L268="En reparto",L268="Incidencia"),ISNUMBER(I268),INT(Ajustes!$C$5)&gt;INT(I268)),"Retrasado",IF(OR(L268="Entregado",L268="Facturado"),IF(AND(ISNUMBER(V268),ISNUMBER(N268),INT(Ajustes!$C$5)-INT(N268)&gt;V268),IF(L268="Entregado","Sin facturar","Cobro vencido"),""),IF(AND(ISNUMBER(V268),ISNUMBER(Q268),Q268&gt;V268),INDEX(Ajustes!$E$9:$E$17,MATCH(L268,Ajustes!$B$9:$B$17,0)),""))))))</f>
        <v/>
      </c>
      <c r="B268" s="22" t="n"/>
      <c r="C268" s="23" t="n"/>
      <c r="D268" s="24" t="n"/>
      <c r="E268" s="25" t="n"/>
      <c r="F268" s="25" t="n"/>
      <c r="G268" s="25" t="n"/>
      <c r="H268" s="26" t="n"/>
      <c r="I268" s="23" t="n"/>
      <c r="J268" s="25" t="n"/>
      <c r="K268" s="25" t="n"/>
      <c r="L268" s="25" t="n"/>
      <c r="M268" s="23" t="n"/>
      <c r="N268" s="23" t="n"/>
      <c r="O268" s="27" t="n"/>
      <c r="P268" s="25" t="n"/>
      <c r="Q268" s="28" t="str">
        <f>IF(OR(T268=0,L268="Cobrado",L268="Anulado",NOT(ISNUMBER(U268))),"",MAX(0,INT(Ajustes!$C$5)-INT(U268)))</f>
        <v/>
      </c>
      <c r="R268" s="28" t="str">
        <f>IF(OR(T268=0,L268="Anulado",NOT(ISNUMBER(N268)),NOT(ISNUMBER(I268))),"",IF(INT(N268)=INT(I268),"Sí",IF(INT(N268)&gt;INT(I268),"Tarde","Antes")))</f>
        <v/>
      </c>
      <c r="S268" t="str">
        <f>IF(T268=0,"",IF(L268="","falta el estado",IF(NOT(ISNUMBER(MATCH(L268,Ajustes!$B$9:$B$17,0))),"el estado no es de la lista",IF(E268="","falta el cliente",IF(OR(AND(C268&lt;&gt;"",NOT(ISNUMBER(C268))),AND(I268&lt;&gt;"",NOT(ISNUMBER(I268))),AND(M268&lt;&gt;"",NOT(ISNUMBER(M268))),AND(N268&lt;&gt;"",NOT(ISNUMBER(N268)))),"hay una fecha mal escrita",IF(AND(H268&lt;&gt;"",NOT(ISNUMBER(H268))),"el importe no es un número",IF(C268="","falta «Recibido el»",IF(AND(L268&lt;&gt;"Recibido",L268&lt;&gt;"Anulado",I268=""),"falta la entrega acordada",IF(AND(L268&lt;&gt;"Recibido",L268&lt;&gt;"Anulado",M268=""),"falta la fecha del estado",IF(AND(OR(L268="Entregado",L268="Facturado",L268="Cobrado"),N268=""),"falta «Entregado el»",IF(AND(N268&lt;&gt;"",OR(L268="Recibido",L268="Confirmado",L268="Preparado",L268="En reparto")),"tiene «Entregado el»: cambia el estado",IF(OR(INT(C268)&gt;INT(Ajustes!$C$5),AND(M268&lt;&gt;"",INT(M268)&gt;INT(Ajustes!$C$5)),AND(N268&lt;&gt;"",INT(N268)&gt;INT(Ajustes!$C$5))),"hay una fecha posterior a hoy",IF(AND(M268&lt;&gt;"",INT(M268)&lt;INT(C268)),"la fecha del estado es anterior a «Recibido el»",IF(AND(N268&lt;&gt;"",INT(N268)&lt;INT(C268)),"«Entregado el» es anterior a «Recibido el»",""))))))))))))))</f>
        <v/>
      </c>
      <c r="T268">
        <f>IF(COUNTA(B268:P268)&gt;0,1,0)</f>
        <v>0</v>
      </c>
      <c r="U268" t="str">
        <f>IF(T268=0,"",IF(AND(L268="Recibido",M268=""),IF(C268="","",C268),IF(M268="","",M268)))</f>
        <v/>
      </c>
      <c r="V268" t="str">
        <f>IF(OR(T268=0,NOT(ISNUMBER(MATCH(L268,Ajustes!$B$9:$B$17,0)))),"",IF(INDEX(Ajustes!$C$9:$C$17,MATCH(L268,Ajustes!$B$9:$B$17,0))="","",INDEX(Ajustes!$C$9:$C$17,MATCH(L268,Ajustes!$B$9:$B$17,0))))</f>
        <v/>
      </c>
      <c r="W268">
        <f>IF(AND(T268=1,N268="",OR(L268="Recibido",L268="Confirmado",L268="Preparado",L268="En reparto",L268="Incidencia")),1,0)</f>
        <v>0</v>
      </c>
      <c r="X268">
        <f>IF(S268&lt;&gt;"",1,0)</f>
        <v>0</v>
      </c>
      <c r="Y268">
        <f>IF(A268&lt;&gt;"",1,0)</f>
        <v>0</v>
      </c>
      <c r="Z268">
        <f>IF(T268=1,ROW()-5,0)</f>
        <v>0</v>
      </c>
    </row>
    <row r="269">
      <c r="A269" s="21" t="str">
        <f>IF(T269=0,"",IF(S269&lt;&gt;"","Revisa: "&amp;S269,IF(OR(L269="Cobrado",L269="Anulado"),"",IF(AND(N269="",OR(L269="Recibido",L269="Confirmado",L269="Preparado",L269="En reparto",L269="Incidencia"),ISNUMBER(I269),INT(Ajustes!$C$5)&gt;INT(I269)),"Retrasado",IF(OR(L269="Entregado",L269="Facturado"),IF(AND(ISNUMBER(V269),ISNUMBER(N269),INT(Ajustes!$C$5)-INT(N269)&gt;V269),IF(L269="Entregado","Sin facturar","Cobro vencido"),""),IF(AND(ISNUMBER(V269),ISNUMBER(Q269),Q269&gt;V269),INDEX(Ajustes!$E$9:$E$17,MATCH(L269,Ajustes!$B$9:$B$17,0)),""))))))</f>
        <v/>
      </c>
      <c r="B269" s="22" t="n"/>
      <c r="C269" s="23" t="n"/>
      <c r="D269" s="24" t="n"/>
      <c r="E269" s="25" t="n"/>
      <c r="F269" s="25" t="n"/>
      <c r="G269" s="25" t="n"/>
      <c r="H269" s="26" t="n"/>
      <c r="I269" s="23" t="n"/>
      <c r="J269" s="25" t="n"/>
      <c r="K269" s="25" t="n"/>
      <c r="L269" s="25" t="n"/>
      <c r="M269" s="23" t="n"/>
      <c r="N269" s="23" t="n"/>
      <c r="O269" s="27" t="n"/>
      <c r="P269" s="25" t="n"/>
      <c r="Q269" s="28" t="str">
        <f>IF(OR(T269=0,L269="Cobrado",L269="Anulado",NOT(ISNUMBER(U269))),"",MAX(0,INT(Ajustes!$C$5)-INT(U269)))</f>
        <v/>
      </c>
      <c r="R269" s="28" t="str">
        <f>IF(OR(T269=0,L269="Anulado",NOT(ISNUMBER(N269)),NOT(ISNUMBER(I269))),"",IF(INT(N269)=INT(I269),"Sí",IF(INT(N269)&gt;INT(I269),"Tarde","Antes")))</f>
        <v/>
      </c>
      <c r="S269" t="str">
        <f>IF(T269=0,"",IF(L269="","falta el estado",IF(NOT(ISNUMBER(MATCH(L269,Ajustes!$B$9:$B$17,0))),"el estado no es de la lista",IF(E269="","falta el cliente",IF(OR(AND(C269&lt;&gt;"",NOT(ISNUMBER(C269))),AND(I269&lt;&gt;"",NOT(ISNUMBER(I269))),AND(M269&lt;&gt;"",NOT(ISNUMBER(M269))),AND(N269&lt;&gt;"",NOT(ISNUMBER(N269)))),"hay una fecha mal escrita",IF(AND(H269&lt;&gt;"",NOT(ISNUMBER(H269))),"el importe no es un número",IF(C269="","falta «Recibido el»",IF(AND(L269&lt;&gt;"Recibido",L269&lt;&gt;"Anulado",I269=""),"falta la entrega acordada",IF(AND(L269&lt;&gt;"Recibido",L269&lt;&gt;"Anulado",M269=""),"falta la fecha del estado",IF(AND(OR(L269="Entregado",L269="Facturado",L269="Cobrado"),N269=""),"falta «Entregado el»",IF(AND(N269&lt;&gt;"",OR(L269="Recibido",L269="Confirmado",L269="Preparado",L269="En reparto")),"tiene «Entregado el»: cambia el estado",IF(OR(INT(C269)&gt;INT(Ajustes!$C$5),AND(M269&lt;&gt;"",INT(M269)&gt;INT(Ajustes!$C$5)),AND(N269&lt;&gt;"",INT(N269)&gt;INT(Ajustes!$C$5))),"hay una fecha posterior a hoy",IF(AND(M269&lt;&gt;"",INT(M269)&lt;INT(C269)),"la fecha del estado es anterior a «Recibido el»",IF(AND(N269&lt;&gt;"",INT(N269)&lt;INT(C269)),"«Entregado el» es anterior a «Recibido el»",""))))))))))))))</f>
        <v/>
      </c>
      <c r="T269">
        <f>IF(COUNTA(B269:P269)&gt;0,1,0)</f>
        <v>0</v>
      </c>
      <c r="U269" t="str">
        <f>IF(T269=0,"",IF(AND(L269="Recibido",M269=""),IF(C269="","",C269),IF(M269="","",M269)))</f>
        <v/>
      </c>
      <c r="V269" t="str">
        <f>IF(OR(T269=0,NOT(ISNUMBER(MATCH(L269,Ajustes!$B$9:$B$17,0)))),"",IF(INDEX(Ajustes!$C$9:$C$17,MATCH(L269,Ajustes!$B$9:$B$17,0))="","",INDEX(Ajustes!$C$9:$C$17,MATCH(L269,Ajustes!$B$9:$B$17,0))))</f>
        <v/>
      </c>
      <c r="W269">
        <f>IF(AND(T269=1,N269="",OR(L269="Recibido",L269="Confirmado",L269="Preparado",L269="En reparto",L269="Incidencia")),1,0)</f>
        <v>0</v>
      </c>
      <c r="X269">
        <f>IF(S269&lt;&gt;"",1,0)</f>
        <v>0</v>
      </c>
      <c r="Y269">
        <f>IF(A269&lt;&gt;"",1,0)</f>
        <v>0</v>
      </c>
      <c r="Z269">
        <f>IF(T269=1,ROW()-5,0)</f>
        <v>0</v>
      </c>
    </row>
    <row r="270">
      <c r="A270" s="21" t="str">
        <f>IF(T270=0,"",IF(S270&lt;&gt;"","Revisa: "&amp;S270,IF(OR(L270="Cobrado",L270="Anulado"),"",IF(AND(N270="",OR(L270="Recibido",L270="Confirmado",L270="Preparado",L270="En reparto",L270="Incidencia"),ISNUMBER(I270),INT(Ajustes!$C$5)&gt;INT(I270)),"Retrasado",IF(OR(L270="Entregado",L270="Facturado"),IF(AND(ISNUMBER(V270),ISNUMBER(N270),INT(Ajustes!$C$5)-INT(N270)&gt;V270),IF(L270="Entregado","Sin facturar","Cobro vencido"),""),IF(AND(ISNUMBER(V270),ISNUMBER(Q270),Q270&gt;V270),INDEX(Ajustes!$E$9:$E$17,MATCH(L270,Ajustes!$B$9:$B$17,0)),""))))))</f>
        <v/>
      </c>
      <c r="B270" s="22" t="n"/>
      <c r="C270" s="23" t="n"/>
      <c r="D270" s="24" t="n"/>
      <c r="E270" s="25" t="n"/>
      <c r="F270" s="25" t="n"/>
      <c r="G270" s="25" t="n"/>
      <c r="H270" s="26" t="n"/>
      <c r="I270" s="23" t="n"/>
      <c r="J270" s="25" t="n"/>
      <c r="K270" s="25" t="n"/>
      <c r="L270" s="25" t="n"/>
      <c r="M270" s="23" t="n"/>
      <c r="N270" s="23" t="n"/>
      <c r="O270" s="27" t="n"/>
      <c r="P270" s="25" t="n"/>
      <c r="Q270" s="28" t="str">
        <f>IF(OR(T270=0,L270="Cobrado",L270="Anulado",NOT(ISNUMBER(U270))),"",MAX(0,INT(Ajustes!$C$5)-INT(U270)))</f>
        <v/>
      </c>
      <c r="R270" s="28" t="str">
        <f>IF(OR(T270=0,L270="Anulado",NOT(ISNUMBER(N270)),NOT(ISNUMBER(I270))),"",IF(INT(N270)=INT(I270),"Sí",IF(INT(N270)&gt;INT(I270),"Tarde","Antes")))</f>
        <v/>
      </c>
      <c r="S270" t="str">
        <f>IF(T270=0,"",IF(L270="","falta el estado",IF(NOT(ISNUMBER(MATCH(L270,Ajustes!$B$9:$B$17,0))),"el estado no es de la lista",IF(E270="","falta el cliente",IF(OR(AND(C270&lt;&gt;"",NOT(ISNUMBER(C270))),AND(I270&lt;&gt;"",NOT(ISNUMBER(I270))),AND(M270&lt;&gt;"",NOT(ISNUMBER(M270))),AND(N270&lt;&gt;"",NOT(ISNUMBER(N270)))),"hay una fecha mal escrita",IF(AND(H270&lt;&gt;"",NOT(ISNUMBER(H270))),"el importe no es un número",IF(C270="","falta «Recibido el»",IF(AND(L270&lt;&gt;"Recibido",L270&lt;&gt;"Anulado",I270=""),"falta la entrega acordada",IF(AND(L270&lt;&gt;"Recibido",L270&lt;&gt;"Anulado",M270=""),"falta la fecha del estado",IF(AND(OR(L270="Entregado",L270="Facturado",L270="Cobrado"),N270=""),"falta «Entregado el»",IF(AND(N270&lt;&gt;"",OR(L270="Recibido",L270="Confirmado",L270="Preparado",L270="En reparto")),"tiene «Entregado el»: cambia el estado",IF(OR(INT(C270)&gt;INT(Ajustes!$C$5),AND(M270&lt;&gt;"",INT(M270)&gt;INT(Ajustes!$C$5)),AND(N270&lt;&gt;"",INT(N270)&gt;INT(Ajustes!$C$5))),"hay una fecha posterior a hoy",IF(AND(M270&lt;&gt;"",INT(M270)&lt;INT(C270)),"la fecha del estado es anterior a «Recibido el»",IF(AND(N270&lt;&gt;"",INT(N270)&lt;INT(C270)),"«Entregado el» es anterior a «Recibido el»",""))))))))))))))</f>
        <v/>
      </c>
      <c r="T270">
        <f>IF(COUNTA(B270:P270)&gt;0,1,0)</f>
        <v>0</v>
      </c>
      <c r="U270" t="str">
        <f>IF(T270=0,"",IF(AND(L270="Recibido",M270=""),IF(C270="","",C270),IF(M270="","",M270)))</f>
        <v/>
      </c>
      <c r="V270" t="str">
        <f>IF(OR(T270=0,NOT(ISNUMBER(MATCH(L270,Ajustes!$B$9:$B$17,0)))),"",IF(INDEX(Ajustes!$C$9:$C$17,MATCH(L270,Ajustes!$B$9:$B$17,0))="","",INDEX(Ajustes!$C$9:$C$17,MATCH(L270,Ajustes!$B$9:$B$17,0))))</f>
        <v/>
      </c>
      <c r="W270">
        <f>IF(AND(T270=1,N270="",OR(L270="Recibido",L270="Confirmado",L270="Preparado",L270="En reparto",L270="Incidencia")),1,0)</f>
        <v>0</v>
      </c>
      <c r="X270">
        <f>IF(S270&lt;&gt;"",1,0)</f>
        <v>0</v>
      </c>
      <c r="Y270">
        <f>IF(A270&lt;&gt;"",1,0)</f>
        <v>0</v>
      </c>
      <c r="Z270">
        <f>IF(T270=1,ROW()-5,0)</f>
        <v>0</v>
      </c>
    </row>
    <row r="271">
      <c r="A271" s="21" t="str">
        <f>IF(T271=0,"",IF(S271&lt;&gt;"","Revisa: "&amp;S271,IF(OR(L271="Cobrado",L271="Anulado"),"",IF(AND(N271="",OR(L271="Recibido",L271="Confirmado",L271="Preparado",L271="En reparto",L271="Incidencia"),ISNUMBER(I271),INT(Ajustes!$C$5)&gt;INT(I271)),"Retrasado",IF(OR(L271="Entregado",L271="Facturado"),IF(AND(ISNUMBER(V271),ISNUMBER(N271),INT(Ajustes!$C$5)-INT(N271)&gt;V271),IF(L271="Entregado","Sin facturar","Cobro vencido"),""),IF(AND(ISNUMBER(V271),ISNUMBER(Q271),Q271&gt;V271),INDEX(Ajustes!$E$9:$E$17,MATCH(L271,Ajustes!$B$9:$B$17,0)),""))))))</f>
        <v/>
      </c>
      <c r="B271" s="22" t="n"/>
      <c r="C271" s="23" t="n"/>
      <c r="D271" s="24" t="n"/>
      <c r="E271" s="25" t="n"/>
      <c r="F271" s="25" t="n"/>
      <c r="G271" s="25" t="n"/>
      <c r="H271" s="26" t="n"/>
      <c r="I271" s="23" t="n"/>
      <c r="J271" s="25" t="n"/>
      <c r="K271" s="25" t="n"/>
      <c r="L271" s="25" t="n"/>
      <c r="M271" s="23" t="n"/>
      <c r="N271" s="23" t="n"/>
      <c r="O271" s="27" t="n"/>
      <c r="P271" s="25" t="n"/>
      <c r="Q271" s="28" t="str">
        <f>IF(OR(T271=0,L271="Cobrado",L271="Anulado",NOT(ISNUMBER(U271))),"",MAX(0,INT(Ajustes!$C$5)-INT(U271)))</f>
        <v/>
      </c>
      <c r="R271" s="28" t="str">
        <f>IF(OR(T271=0,L271="Anulado",NOT(ISNUMBER(N271)),NOT(ISNUMBER(I271))),"",IF(INT(N271)=INT(I271),"Sí",IF(INT(N271)&gt;INT(I271),"Tarde","Antes")))</f>
        <v/>
      </c>
      <c r="S271" t="str">
        <f>IF(T271=0,"",IF(L271="","falta el estado",IF(NOT(ISNUMBER(MATCH(L271,Ajustes!$B$9:$B$17,0))),"el estado no es de la lista",IF(E271="","falta el cliente",IF(OR(AND(C271&lt;&gt;"",NOT(ISNUMBER(C271))),AND(I271&lt;&gt;"",NOT(ISNUMBER(I271))),AND(M271&lt;&gt;"",NOT(ISNUMBER(M271))),AND(N271&lt;&gt;"",NOT(ISNUMBER(N271)))),"hay una fecha mal escrita",IF(AND(H271&lt;&gt;"",NOT(ISNUMBER(H271))),"el importe no es un número",IF(C271="","falta «Recibido el»",IF(AND(L271&lt;&gt;"Recibido",L271&lt;&gt;"Anulado",I271=""),"falta la entrega acordada",IF(AND(L271&lt;&gt;"Recibido",L271&lt;&gt;"Anulado",M271=""),"falta la fecha del estado",IF(AND(OR(L271="Entregado",L271="Facturado",L271="Cobrado"),N271=""),"falta «Entregado el»",IF(AND(N271&lt;&gt;"",OR(L271="Recibido",L271="Confirmado",L271="Preparado",L271="En reparto")),"tiene «Entregado el»: cambia el estado",IF(OR(INT(C271)&gt;INT(Ajustes!$C$5),AND(M271&lt;&gt;"",INT(M271)&gt;INT(Ajustes!$C$5)),AND(N271&lt;&gt;"",INT(N271)&gt;INT(Ajustes!$C$5))),"hay una fecha posterior a hoy",IF(AND(M271&lt;&gt;"",INT(M271)&lt;INT(C271)),"la fecha del estado es anterior a «Recibido el»",IF(AND(N271&lt;&gt;"",INT(N271)&lt;INT(C271)),"«Entregado el» es anterior a «Recibido el»",""))))))))))))))</f>
        <v/>
      </c>
      <c r="T271">
        <f>IF(COUNTA(B271:P271)&gt;0,1,0)</f>
        <v>0</v>
      </c>
      <c r="U271" t="str">
        <f>IF(T271=0,"",IF(AND(L271="Recibido",M271=""),IF(C271="","",C271),IF(M271="","",M271)))</f>
        <v/>
      </c>
      <c r="V271" t="str">
        <f>IF(OR(T271=0,NOT(ISNUMBER(MATCH(L271,Ajustes!$B$9:$B$17,0)))),"",IF(INDEX(Ajustes!$C$9:$C$17,MATCH(L271,Ajustes!$B$9:$B$17,0))="","",INDEX(Ajustes!$C$9:$C$17,MATCH(L271,Ajustes!$B$9:$B$17,0))))</f>
        <v/>
      </c>
      <c r="W271">
        <f>IF(AND(T271=1,N271="",OR(L271="Recibido",L271="Confirmado",L271="Preparado",L271="En reparto",L271="Incidencia")),1,0)</f>
        <v>0</v>
      </c>
      <c r="X271">
        <f>IF(S271&lt;&gt;"",1,0)</f>
        <v>0</v>
      </c>
      <c r="Y271">
        <f>IF(A271&lt;&gt;"",1,0)</f>
        <v>0</v>
      </c>
      <c r="Z271">
        <f>IF(T271=1,ROW()-5,0)</f>
        <v>0</v>
      </c>
    </row>
    <row r="272">
      <c r="A272" s="21" t="str">
        <f>IF(T272=0,"",IF(S272&lt;&gt;"","Revisa: "&amp;S272,IF(OR(L272="Cobrado",L272="Anulado"),"",IF(AND(N272="",OR(L272="Recibido",L272="Confirmado",L272="Preparado",L272="En reparto",L272="Incidencia"),ISNUMBER(I272),INT(Ajustes!$C$5)&gt;INT(I272)),"Retrasado",IF(OR(L272="Entregado",L272="Facturado"),IF(AND(ISNUMBER(V272),ISNUMBER(N272),INT(Ajustes!$C$5)-INT(N272)&gt;V272),IF(L272="Entregado","Sin facturar","Cobro vencido"),""),IF(AND(ISNUMBER(V272),ISNUMBER(Q272),Q272&gt;V272),INDEX(Ajustes!$E$9:$E$17,MATCH(L272,Ajustes!$B$9:$B$17,0)),""))))))</f>
        <v/>
      </c>
      <c r="B272" s="22" t="n"/>
      <c r="C272" s="23" t="n"/>
      <c r="D272" s="24" t="n"/>
      <c r="E272" s="25" t="n"/>
      <c r="F272" s="25" t="n"/>
      <c r="G272" s="25" t="n"/>
      <c r="H272" s="26" t="n"/>
      <c r="I272" s="23" t="n"/>
      <c r="J272" s="25" t="n"/>
      <c r="K272" s="25" t="n"/>
      <c r="L272" s="25" t="n"/>
      <c r="M272" s="23" t="n"/>
      <c r="N272" s="23" t="n"/>
      <c r="O272" s="27" t="n"/>
      <c r="P272" s="25" t="n"/>
      <c r="Q272" s="28" t="str">
        <f>IF(OR(T272=0,L272="Cobrado",L272="Anulado",NOT(ISNUMBER(U272))),"",MAX(0,INT(Ajustes!$C$5)-INT(U272)))</f>
        <v/>
      </c>
      <c r="R272" s="28" t="str">
        <f>IF(OR(T272=0,L272="Anulado",NOT(ISNUMBER(N272)),NOT(ISNUMBER(I272))),"",IF(INT(N272)=INT(I272),"Sí",IF(INT(N272)&gt;INT(I272),"Tarde","Antes")))</f>
        <v/>
      </c>
      <c r="S272" t="str">
        <f>IF(T272=0,"",IF(L272="","falta el estado",IF(NOT(ISNUMBER(MATCH(L272,Ajustes!$B$9:$B$17,0))),"el estado no es de la lista",IF(E272="","falta el cliente",IF(OR(AND(C272&lt;&gt;"",NOT(ISNUMBER(C272))),AND(I272&lt;&gt;"",NOT(ISNUMBER(I272))),AND(M272&lt;&gt;"",NOT(ISNUMBER(M272))),AND(N272&lt;&gt;"",NOT(ISNUMBER(N272)))),"hay una fecha mal escrita",IF(AND(H272&lt;&gt;"",NOT(ISNUMBER(H272))),"el importe no es un número",IF(C272="","falta «Recibido el»",IF(AND(L272&lt;&gt;"Recibido",L272&lt;&gt;"Anulado",I272=""),"falta la entrega acordada",IF(AND(L272&lt;&gt;"Recibido",L272&lt;&gt;"Anulado",M272=""),"falta la fecha del estado",IF(AND(OR(L272="Entregado",L272="Facturado",L272="Cobrado"),N272=""),"falta «Entregado el»",IF(AND(N272&lt;&gt;"",OR(L272="Recibido",L272="Confirmado",L272="Preparado",L272="En reparto")),"tiene «Entregado el»: cambia el estado",IF(OR(INT(C272)&gt;INT(Ajustes!$C$5),AND(M272&lt;&gt;"",INT(M272)&gt;INT(Ajustes!$C$5)),AND(N272&lt;&gt;"",INT(N272)&gt;INT(Ajustes!$C$5))),"hay una fecha posterior a hoy",IF(AND(M272&lt;&gt;"",INT(M272)&lt;INT(C272)),"la fecha del estado es anterior a «Recibido el»",IF(AND(N272&lt;&gt;"",INT(N272)&lt;INT(C272)),"«Entregado el» es anterior a «Recibido el»",""))))))))))))))</f>
        <v/>
      </c>
      <c r="T272">
        <f>IF(COUNTA(B272:P272)&gt;0,1,0)</f>
        <v>0</v>
      </c>
      <c r="U272" t="str">
        <f>IF(T272=0,"",IF(AND(L272="Recibido",M272=""),IF(C272="","",C272),IF(M272="","",M272)))</f>
        <v/>
      </c>
      <c r="V272" t="str">
        <f>IF(OR(T272=0,NOT(ISNUMBER(MATCH(L272,Ajustes!$B$9:$B$17,0)))),"",IF(INDEX(Ajustes!$C$9:$C$17,MATCH(L272,Ajustes!$B$9:$B$17,0))="","",INDEX(Ajustes!$C$9:$C$17,MATCH(L272,Ajustes!$B$9:$B$17,0))))</f>
        <v/>
      </c>
      <c r="W272">
        <f>IF(AND(T272=1,N272="",OR(L272="Recibido",L272="Confirmado",L272="Preparado",L272="En reparto",L272="Incidencia")),1,0)</f>
        <v>0</v>
      </c>
      <c r="X272">
        <f>IF(S272&lt;&gt;"",1,0)</f>
        <v>0</v>
      </c>
      <c r="Y272">
        <f>IF(A272&lt;&gt;"",1,0)</f>
        <v>0</v>
      </c>
      <c r="Z272">
        <f>IF(T272=1,ROW()-5,0)</f>
        <v>0</v>
      </c>
    </row>
    <row r="273">
      <c r="A273" s="21" t="str">
        <f>IF(T273=0,"",IF(S273&lt;&gt;"","Revisa: "&amp;S273,IF(OR(L273="Cobrado",L273="Anulado"),"",IF(AND(N273="",OR(L273="Recibido",L273="Confirmado",L273="Preparado",L273="En reparto",L273="Incidencia"),ISNUMBER(I273),INT(Ajustes!$C$5)&gt;INT(I273)),"Retrasado",IF(OR(L273="Entregado",L273="Facturado"),IF(AND(ISNUMBER(V273),ISNUMBER(N273),INT(Ajustes!$C$5)-INT(N273)&gt;V273),IF(L273="Entregado","Sin facturar","Cobro vencido"),""),IF(AND(ISNUMBER(V273),ISNUMBER(Q273),Q273&gt;V273),INDEX(Ajustes!$E$9:$E$17,MATCH(L273,Ajustes!$B$9:$B$17,0)),""))))))</f>
        <v/>
      </c>
      <c r="B273" s="22" t="n"/>
      <c r="C273" s="23" t="n"/>
      <c r="D273" s="24" t="n"/>
      <c r="E273" s="25" t="n"/>
      <c r="F273" s="25" t="n"/>
      <c r="G273" s="25" t="n"/>
      <c r="H273" s="26" t="n"/>
      <c r="I273" s="23" t="n"/>
      <c r="J273" s="25" t="n"/>
      <c r="K273" s="25" t="n"/>
      <c r="L273" s="25" t="n"/>
      <c r="M273" s="23" t="n"/>
      <c r="N273" s="23" t="n"/>
      <c r="O273" s="27" t="n"/>
      <c r="P273" s="25" t="n"/>
      <c r="Q273" s="28" t="str">
        <f>IF(OR(T273=0,L273="Cobrado",L273="Anulado",NOT(ISNUMBER(U273))),"",MAX(0,INT(Ajustes!$C$5)-INT(U273)))</f>
        <v/>
      </c>
      <c r="R273" s="28" t="str">
        <f>IF(OR(T273=0,L273="Anulado",NOT(ISNUMBER(N273)),NOT(ISNUMBER(I273))),"",IF(INT(N273)=INT(I273),"Sí",IF(INT(N273)&gt;INT(I273),"Tarde","Antes")))</f>
        <v/>
      </c>
      <c r="S273" t="str">
        <f>IF(T273=0,"",IF(L273="","falta el estado",IF(NOT(ISNUMBER(MATCH(L273,Ajustes!$B$9:$B$17,0))),"el estado no es de la lista",IF(E273="","falta el cliente",IF(OR(AND(C273&lt;&gt;"",NOT(ISNUMBER(C273))),AND(I273&lt;&gt;"",NOT(ISNUMBER(I273))),AND(M273&lt;&gt;"",NOT(ISNUMBER(M273))),AND(N273&lt;&gt;"",NOT(ISNUMBER(N273)))),"hay una fecha mal escrita",IF(AND(H273&lt;&gt;"",NOT(ISNUMBER(H273))),"el importe no es un número",IF(C273="","falta «Recibido el»",IF(AND(L273&lt;&gt;"Recibido",L273&lt;&gt;"Anulado",I273=""),"falta la entrega acordada",IF(AND(L273&lt;&gt;"Recibido",L273&lt;&gt;"Anulado",M273=""),"falta la fecha del estado",IF(AND(OR(L273="Entregado",L273="Facturado",L273="Cobrado"),N273=""),"falta «Entregado el»",IF(AND(N273&lt;&gt;"",OR(L273="Recibido",L273="Confirmado",L273="Preparado",L273="En reparto")),"tiene «Entregado el»: cambia el estado",IF(OR(INT(C273)&gt;INT(Ajustes!$C$5),AND(M273&lt;&gt;"",INT(M273)&gt;INT(Ajustes!$C$5)),AND(N273&lt;&gt;"",INT(N273)&gt;INT(Ajustes!$C$5))),"hay una fecha posterior a hoy",IF(AND(M273&lt;&gt;"",INT(M273)&lt;INT(C273)),"la fecha del estado es anterior a «Recibido el»",IF(AND(N273&lt;&gt;"",INT(N273)&lt;INT(C273)),"«Entregado el» es anterior a «Recibido el»",""))))))))))))))</f>
        <v/>
      </c>
      <c r="T273">
        <f>IF(COUNTA(B273:P273)&gt;0,1,0)</f>
        <v>0</v>
      </c>
      <c r="U273" t="str">
        <f>IF(T273=0,"",IF(AND(L273="Recibido",M273=""),IF(C273="","",C273),IF(M273="","",M273)))</f>
        <v/>
      </c>
      <c r="V273" t="str">
        <f>IF(OR(T273=0,NOT(ISNUMBER(MATCH(L273,Ajustes!$B$9:$B$17,0)))),"",IF(INDEX(Ajustes!$C$9:$C$17,MATCH(L273,Ajustes!$B$9:$B$17,0))="","",INDEX(Ajustes!$C$9:$C$17,MATCH(L273,Ajustes!$B$9:$B$17,0))))</f>
        <v/>
      </c>
      <c r="W273">
        <f>IF(AND(T273=1,N273="",OR(L273="Recibido",L273="Confirmado",L273="Preparado",L273="En reparto",L273="Incidencia")),1,0)</f>
        <v>0</v>
      </c>
      <c r="X273">
        <f>IF(S273&lt;&gt;"",1,0)</f>
        <v>0</v>
      </c>
      <c r="Y273">
        <f>IF(A273&lt;&gt;"",1,0)</f>
        <v>0</v>
      </c>
      <c r="Z273">
        <f>IF(T273=1,ROW()-5,0)</f>
        <v>0</v>
      </c>
    </row>
    <row r="274">
      <c r="A274" s="21" t="str">
        <f>IF(T274=0,"",IF(S274&lt;&gt;"","Revisa: "&amp;S274,IF(OR(L274="Cobrado",L274="Anulado"),"",IF(AND(N274="",OR(L274="Recibido",L274="Confirmado",L274="Preparado",L274="En reparto",L274="Incidencia"),ISNUMBER(I274),INT(Ajustes!$C$5)&gt;INT(I274)),"Retrasado",IF(OR(L274="Entregado",L274="Facturado"),IF(AND(ISNUMBER(V274),ISNUMBER(N274),INT(Ajustes!$C$5)-INT(N274)&gt;V274),IF(L274="Entregado","Sin facturar","Cobro vencido"),""),IF(AND(ISNUMBER(V274),ISNUMBER(Q274),Q274&gt;V274),INDEX(Ajustes!$E$9:$E$17,MATCH(L274,Ajustes!$B$9:$B$17,0)),""))))))</f>
        <v/>
      </c>
      <c r="B274" s="22" t="n"/>
      <c r="C274" s="23" t="n"/>
      <c r="D274" s="24" t="n"/>
      <c r="E274" s="25" t="n"/>
      <c r="F274" s="25" t="n"/>
      <c r="G274" s="25" t="n"/>
      <c r="H274" s="26" t="n"/>
      <c r="I274" s="23" t="n"/>
      <c r="J274" s="25" t="n"/>
      <c r="K274" s="25" t="n"/>
      <c r="L274" s="25" t="n"/>
      <c r="M274" s="23" t="n"/>
      <c r="N274" s="23" t="n"/>
      <c r="O274" s="27" t="n"/>
      <c r="P274" s="25" t="n"/>
      <c r="Q274" s="28" t="str">
        <f>IF(OR(T274=0,L274="Cobrado",L274="Anulado",NOT(ISNUMBER(U274))),"",MAX(0,INT(Ajustes!$C$5)-INT(U274)))</f>
        <v/>
      </c>
      <c r="R274" s="28" t="str">
        <f>IF(OR(T274=0,L274="Anulado",NOT(ISNUMBER(N274)),NOT(ISNUMBER(I274))),"",IF(INT(N274)=INT(I274),"Sí",IF(INT(N274)&gt;INT(I274),"Tarde","Antes")))</f>
        <v/>
      </c>
      <c r="S274" t="str">
        <f>IF(T274=0,"",IF(L274="","falta el estado",IF(NOT(ISNUMBER(MATCH(L274,Ajustes!$B$9:$B$17,0))),"el estado no es de la lista",IF(E274="","falta el cliente",IF(OR(AND(C274&lt;&gt;"",NOT(ISNUMBER(C274))),AND(I274&lt;&gt;"",NOT(ISNUMBER(I274))),AND(M274&lt;&gt;"",NOT(ISNUMBER(M274))),AND(N274&lt;&gt;"",NOT(ISNUMBER(N274)))),"hay una fecha mal escrita",IF(AND(H274&lt;&gt;"",NOT(ISNUMBER(H274))),"el importe no es un número",IF(C274="","falta «Recibido el»",IF(AND(L274&lt;&gt;"Recibido",L274&lt;&gt;"Anulado",I274=""),"falta la entrega acordada",IF(AND(L274&lt;&gt;"Recibido",L274&lt;&gt;"Anulado",M274=""),"falta la fecha del estado",IF(AND(OR(L274="Entregado",L274="Facturado",L274="Cobrado"),N274=""),"falta «Entregado el»",IF(AND(N274&lt;&gt;"",OR(L274="Recibido",L274="Confirmado",L274="Preparado",L274="En reparto")),"tiene «Entregado el»: cambia el estado",IF(OR(INT(C274)&gt;INT(Ajustes!$C$5),AND(M274&lt;&gt;"",INT(M274)&gt;INT(Ajustes!$C$5)),AND(N274&lt;&gt;"",INT(N274)&gt;INT(Ajustes!$C$5))),"hay una fecha posterior a hoy",IF(AND(M274&lt;&gt;"",INT(M274)&lt;INT(C274)),"la fecha del estado es anterior a «Recibido el»",IF(AND(N274&lt;&gt;"",INT(N274)&lt;INT(C274)),"«Entregado el» es anterior a «Recibido el»",""))))))))))))))</f>
        <v/>
      </c>
      <c r="T274">
        <f>IF(COUNTA(B274:P274)&gt;0,1,0)</f>
        <v>0</v>
      </c>
      <c r="U274" t="str">
        <f>IF(T274=0,"",IF(AND(L274="Recibido",M274=""),IF(C274="","",C274),IF(M274="","",M274)))</f>
        <v/>
      </c>
      <c r="V274" t="str">
        <f>IF(OR(T274=0,NOT(ISNUMBER(MATCH(L274,Ajustes!$B$9:$B$17,0)))),"",IF(INDEX(Ajustes!$C$9:$C$17,MATCH(L274,Ajustes!$B$9:$B$17,0))="","",INDEX(Ajustes!$C$9:$C$17,MATCH(L274,Ajustes!$B$9:$B$17,0))))</f>
        <v/>
      </c>
      <c r="W274">
        <f>IF(AND(T274=1,N274="",OR(L274="Recibido",L274="Confirmado",L274="Preparado",L274="En reparto",L274="Incidencia")),1,0)</f>
        <v>0</v>
      </c>
      <c r="X274">
        <f>IF(S274&lt;&gt;"",1,0)</f>
        <v>0</v>
      </c>
      <c r="Y274">
        <f>IF(A274&lt;&gt;"",1,0)</f>
        <v>0</v>
      </c>
      <c r="Z274">
        <f>IF(T274=1,ROW()-5,0)</f>
        <v>0</v>
      </c>
    </row>
    <row r="275">
      <c r="A275" s="21" t="str">
        <f>IF(T275=0,"",IF(S275&lt;&gt;"","Revisa: "&amp;S275,IF(OR(L275="Cobrado",L275="Anulado"),"",IF(AND(N275="",OR(L275="Recibido",L275="Confirmado",L275="Preparado",L275="En reparto",L275="Incidencia"),ISNUMBER(I275),INT(Ajustes!$C$5)&gt;INT(I275)),"Retrasado",IF(OR(L275="Entregado",L275="Facturado"),IF(AND(ISNUMBER(V275),ISNUMBER(N275),INT(Ajustes!$C$5)-INT(N275)&gt;V275),IF(L275="Entregado","Sin facturar","Cobro vencido"),""),IF(AND(ISNUMBER(V275),ISNUMBER(Q275),Q275&gt;V275),INDEX(Ajustes!$E$9:$E$17,MATCH(L275,Ajustes!$B$9:$B$17,0)),""))))))</f>
        <v/>
      </c>
      <c r="B275" s="22" t="n"/>
      <c r="C275" s="23" t="n"/>
      <c r="D275" s="24" t="n"/>
      <c r="E275" s="25" t="n"/>
      <c r="F275" s="25" t="n"/>
      <c r="G275" s="25" t="n"/>
      <c r="H275" s="26" t="n"/>
      <c r="I275" s="23" t="n"/>
      <c r="J275" s="25" t="n"/>
      <c r="K275" s="25" t="n"/>
      <c r="L275" s="25" t="n"/>
      <c r="M275" s="23" t="n"/>
      <c r="N275" s="23" t="n"/>
      <c r="O275" s="27" t="n"/>
      <c r="P275" s="25" t="n"/>
      <c r="Q275" s="28" t="str">
        <f>IF(OR(T275=0,L275="Cobrado",L275="Anulado",NOT(ISNUMBER(U275))),"",MAX(0,INT(Ajustes!$C$5)-INT(U275)))</f>
        <v/>
      </c>
      <c r="R275" s="28" t="str">
        <f>IF(OR(T275=0,L275="Anulado",NOT(ISNUMBER(N275)),NOT(ISNUMBER(I275))),"",IF(INT(N275)=INT(I275),"Sí",IF(INT(N275)&gt;INT(I275),"Tarde","Antes")))</f>
        <v/>
      </c>
      <c r="S275" t="str">
        <f>IF(T275=0,"",IF(L275="","falta el estado",IF(NOT(ISNUMBER(MATCH(L275,Ajustes!$B$9:$B$17,0))),"el estado no es de la lista",IF(E275="","falta el cliente",IF(OR(AND(C275&lt;&gt;"",NOT(ISNUMBER(C275))),AND(I275&lt;&gt;"",NOT(ISNUMBER(I275))),AND(M275&lt;&gt;"",NOT(ISNUMBER(M275))),AND(N275&lt;&gt;"",NOT(ISNUMBER(N275)))),"hay una fecha mal escrita",IF(AND(H275&lt;&gt;"",NOT(ISNUMBER(H275))),"el importe no es un número",IF(C275="","falta «Recibido el»",IF(AND(L275&lt;&gt;"Recibido",L275&lt;&gt;"Anulado",I275=""),"falta la entrega acordada",IF(AND(L275&lt;&gt;"Recibido",L275&lt;&gt;"Anulado",M275=""),"falta la fecha del estado",IF(AND(OR(L275="Entregado",L275="Facturado",L275="Cobrado"),N275=""),"falta «Entregado el»",IF(AND(N275&lt;&gt;"",OR(L275="Recibido",L275="Confirmado",L275="Preparado",L275="En reparto")),"tiene «Entregado el»: cambia el estado",IF(OR(INT(C275)&gt;INT(Ajustes!$C$5),AND(M275&lt;&gt;"",INT(M275)&gt;INT(Ajustes!$C$5)),AND(N275&lt;&gt;"",INT(N275)&gt;INT(Ajustes!$C$5))),"hay una fecha posterior a hoy",IF(AND(M275&lt;&gt;"",INT(M275)&lt;INT(C275)),"la fecha del estado es anterior a «Recibido el»",IF(AND(N275&lt;&gt;"",INT(N275)&lt;INT(C275)),"«Entregado el» es anterior a «Recibido el»",""))))))))))))))</f>
        <v/>
      </c>
      <c r="T275">
        <f>IF(COUNTA(B275:P275)&gt;0,1,0)</f>
        <v>0</v>
      </c>
      <c r="U275" t="str">
        <f>IF(T275=0,"",IF(AND(L275="Recibido",M275=""),IF(C275="","",C275),IF(M275="","",M275)))</f>
        <v/>
      </c>
      <c r="V275" t="str">
        <f>IF(OR(T275=0,NOT(ISNUMBER(MATCH(L275,Ajustes!$B$9:$B$17,0)))),"",IF(INDEX(Ajustes!$C$9:$C$17,MATCH(L275,Ajustes!$B$9:$B$17,0))="","",INDEX(Ajustes!$C$9:$C$17,MATCH(L275,Ajustes!$B$9:$B$17,0))))</f>
        <v/>
      </c>
      <c r="W275">
        <f>IF(AND(T275=1,N275="",OR(L275="Recibido",L275="Confirmado",L275="Preparado",L275="En reparto",L275="Incidencia")),1,0)</f>
        <v>0</v>
      </c>
      <c r="X275">
        <f>IF(S275&lt;&gt;"",1,0)</f>
        <v>0</v>
      </c>
      <c r="Y275">
        <f>IF(A275&lt;&gt;"",1,0)</f>
        <v>0</v>
      </c>
      <c r="Z275">
        <f>IF(T275=1,ROW()-5,0)</f>
        <v>0</v>
      </c>
    </row>
    <row r="276">
      <c r="A276" s="21" t="str">
        <f>IF(T276=0,"",IF(S276&lt;&gt;"","Revisa: "&amp;S276,IF(OR(L276="Cobrado",L276="Anulado"),"",IF(AND(N276="",OR(L276="Recibido",L276="Confirmado",L276="Preparado",L276="En reparto",L276="Incidencia"),ISNUMBER(I276),INT(Ajustes!$C$5)&gt;INT(I276)),"Retrasado",IF(OR(L276="Entregado",L276="Facturado"),IF(AND(ISNUMBER(V276),ISNUMBER(N276),INT(Ajustes!$C$5)-INT(N276)&gt;V276),IF(L276="Entregado","Sin facturar","Cobro vencido"),""),IF(AND(ISNUMBER(V276),ISNUMBER(Q276),Q276&gt;V276),INDEX(Ajustes!$E$9:$E$17,MATCH(L276,Ajustes!$B$9:$B$17,0)),""))))))</f>
        <v/>
      </c>
      <c r="B276" s="22" t="n"/>
      <c r="C276" s="23" t="n"/>
      <c r="D276" s="24" t="n"/>
      <c r="E276" s="25" t="n"/>
      <c r="F276" s="25" t="n"/>
      <c r="G276" s="25" t="n"/>
      <c r="H276" s="26" t="n"/>
      <c r="I276" s="23" t="n"/>
      <c r="J276" s="25" t="n"/>
      <c r="K276" s="25" t="n"/>
      <c r="L276" s="25" t="n"/>
      <c r="M276" s="23" t="n"/>
      <c r="N276" s="23" t="n"/>
      <c r="O276" s="27" t="n"/>
      <c r="P276" s="25" t="n"/>
      <c r="Q276" s="28" t="str">
        <f>IF(OR(T276=0,L276="Cobrado",L276="Anulado",NOT(ISNUMBER(U276))),"",MAX(0,INT(Ajustes!$C$5)-INT(U276)))</f>
        <v/>
      </c>
      <c r="R276" s="28" t="str">
        <f>IF(OR(T276=0,L276="Anulado",NOT(ISNUMBER(N276)),NOT(ISNUMBER(I276))),"",IF(INT(N276)=INT(I276),"Sí",IF(INT(N276)&gt;INT(I276),"Tarde","Antes")))</f>
        <v/>
      </c>
      <c r="S276" t="str">
        <f>IF(T276=0,"",IF(L276="","falta el estado",IF(NOT(ISNUMBER(MATCH(L276,Ajustes!$B$9:$B$17,0))),"el estado no es de la lista",IF(E276="","falta el cliente",IF(OR(AND(C276&lt;&gt;"",NOT(ISNUMBER(C276))),AND(I276&lt;&gt;"",NOT(ISNUMBER(I276))),AND(M276&lt;&gt;"",NOT(ISNUMBER(M276))),AND(N276&lt;&gt;"",NOT(ISNUMBER(N276)))),"hay una fecha mal escrita",IF(AND(H276&lt;&gt;"",NOT(ISNUMBER(H276))),"el importe no es un número",IF(C276="","falta «Recibido el»",IF(AND(L276&lt;&gt;"Recibido",L276&lt;&gt;"Anulado",I276=""),"falta la entrega acordada",IF(AND(L276&lt;&gt;"Recibido",L276&lt;&gt;"Anulado",M276=""),"falta la fecha del estado",IF(AND(OR(L276="Entregado",L276="Facturado",L276="Cobrado"),N276=""),"falta «Entregado el»",IF(AND(N276&lt;&gt;"",OR(L276="Recibido",L276="Confirmado",L276="Preparado",L276="En reparto")),"tiene «Entregado el»: cambia el estado",IF(OR(INT(C276)&gt;INT(Ajustes!$C$5),AND(M276&lt;&gt;"",INT(M276)&gt;INT(Ajustes!$C$5)),AND(N276&lt;&gt;"",INT(N276)&gt;INT(Ajustes!$C$5))),"hay una fecha posterior a hoy",IF(AND(M276&lt;&gt;"",INT(M276)&lt;INT(C276)),"la fecha del estado es anterior a «Recibido el»",IF(AND(N276&lt;&gt;"",INT(N276)&lt;INT(C276)),"«Entregado el» es anterior a «Recibido el»",""))))))))))))))</f>
        <v/>
      </c>
      <c r="T276">
        <f>IF(COUNTA(B276:P276)&gt;0,1,0)</f>
        <v>0</v>
      </c>
      <c r="U276" t="str">
        <f>IF(T276=0,"",IF(AND(L276="Recibido",M276=""),IF(C276="","",C276),IF(M276="","",M276)))</f>
        <v/>
      </c>
      <c r="V276" t="str">
        <f>IF(OR(T276=0,NOT(ISNUMBER(MATCH(L276,Ajustes!$B$9:$B$17,0)))),"",IF(INDEX(Ajustes!$C$9:$C$17,MATCH(L276,Ajustes!$B$9:$B$17,0))="","",INDEX(Ajustes!$C$9:$C$17,MATCH(L276,Ajustes!$B$9:$B$17,0))))</f>
        <v/>
      </c>
      <c r="W276">
        <f>IF(AND(T276=1,N276="",OR(L276="Recibido",L276="Confirmado",L276="Preparado",L276="En reparto",L276="Incidencia")),1,0)</f>
        <v>0</v>
      </c>
      <c r="X276">
        <f>IF(S276&lt;&gt;"",1,0)</f>
        <v>0</v>
      </c>
      <c r="Y276">
        <f>IF(A276&lt;&gt;"",1,0)</f>
        <v>0</v>
      </c>
      <c r="Z276">
        <f>IF(T276=1,ROW()-5,0)</f>
        <v>0</v>
      </c>
    </row>
    <row r="277">
      <c r="A277" s="21" t="str">
        <f>IF(T277=0,"",IF(S277&lt;&gt;"","Revisa: "&amp;S277,IF(OR(L277="Cobrado",L277="Anulado"),"",IF(AND(N277="",OR(L277="Recibido",L277="Confirmado",L277="Preparado",L277="En reparto",L277="Incidencia"),ISNUMBER(I277),INT(Ajustes!$C$5)&gt;INT(I277)),"Retrasado",IF(OR(L277="Entregado",L277="Facturado"),IF(AND(ISNUMBER(V277),ISNUMBER(N277),INT(Ajustes!$C$5)-INT(N277)&gt;V277),IF(L277="Entregado","Sin facturar","Cobro vencido"),""),IF(AND(ISNUMBER(V277),ISNUMBER(Q277),Q277&gt;V277),INDEX(Ajustes!$E$9:$E$17,MATCH(L277,Ajustes!$B$9:$B$17,0)),""))))))</f>
        <v/>
      </c>
      <c r="B277" s="22" t="n"/>
      <c r="C277" s="23" t="n"/>
      <c r="D277" s="24" t="n"/>
      <c r="E277" s="25" t="n"/>
      <c r="F277" s="25" t="n"/>
      <c r="G277" s="25" t="n"/>
      <c r="H277" s="26" t="n"/>
      <c r="I277" s="23" t="n"/>
      <c r="J277" s="25" t="n"/>
      <c r="K277" s="25" t="n"/>
      <c r="L277" s="25" t="n"/>
      <c r="M277" s="23" t="n"/>
      <c r="N277" s="23" t="n"/>
      <c r="O277" s="27" t="n"/>
      <c r="P277" s="25" t="n"/>
      <c r="Q277" s="28" t="str">
        <f>IF(OR(T277=0,L277="Cobrado",L277="Anulado",NOT(ISNUMBER(U277))),"",MAX(0,INT(Ajustes!$C$5)-INT(U277)))</f>
        <v/>
      </c>
      <c r="R277" s="28" t="str">
        <f>IF(OR(T277=0,L277="Anulado",NOT(ISNUMBER(N277)),NOT(ISNUMBER(I277))),"",IF(INT(N277)=INT(I277),"Sí",IF(INT(N277)&gt;INT(I277),"Tarde","Antes")))</f>
        <v/>
      </c>
      <c r="S277" t="str">
        <f>IF(T277=0,"",IF(L277="","falta el estado",IF(NOT(ISNUMBER(MATCH(L277,Ajustes!$B$9:$B$17,0))),"el estado no es de la lista",IF(E277="","falta el cliente",IF(OR(AND(C277&lt;&gt;"",NOT(ISNUMBER(C277))),AND(I277&lt;&gt;"",NOT(ISNUMBER(I277))),AND(M277&lt;&gt;"",NOT(ISNUMBER(M277))),AND(N277&lt;&gt;"",NOT(ISNUMBER(N277)))),"hay una fecha mal escrita",IF(AND(H277&lt;&gt;"",NOT(ISNUMBER(H277))),"el importe no es un número",IF(C277="","falta «Recibido el»",IF(AND(L277&lt;&gt;"Recibido",L277&lt;&gt;"Anulado",I277=""),"falta la entrega acordada",IF(AND(L277&lt;&gt;"Recibido",L277&lt;&gt;"Anulado",M277=""),"falta la fecha del estado",IF(AND(OR(L277="Entregado",L277="Facturado",L277="Cobrado"),N277=""),"falta «Entregado el»",IF(AND(N277&lt;&gt;"",OR(L277="Recibido",L277="Confirmado",L277="Preparado",L277="En reparto")),"tiene «Entregado el»: cambia el estado",IF(OR(INT(C277)&gt;INT(Ajustes!$C$5),AND(M277&lt;&gt;"",INT(M277)&gt;INT(Ajustes!$C$5)),AND(N277&lt;&gt;"",INT(N277)&gt;INT(Ajustes!$C$5))),"hay una fecha posterior a hoy",IF(AND(M277&lt;&gt;"",INT(M277)&lt;INT(C277)),"la fecha del estado es anterior a «Recibido el»",IF(AND(N277&lt;&gt;"",INT(N277)&lt;INT(C277)),"«Entregado el» es anterior a «Recibido el»",""))))))))))))))</f>
        <v/>
      </c>
      <c r="T277">
        <f>IF(COUNTA(B277:P277)&gt;0,1,0)</f>
        <v>0</v>
      </c>
      <c r="U277" t="str">
        <f>IF(T277=0,"",IF(AND(L277="Recibido",M277=""),IF(C277="","",C277),IF(M277="","",M277)))</f>
        <v/>
      </c>
      <c r="V277" t="str">
        <f>IF(OR(T277=0,NOT(ISNUMBER(MATCH(L277,Ajustes!$B$9:$B$17,0)))),"",IF(INDEX(Ajustes!$C$9:$C$17,MATCH(L277,Ajustes!$B$9:$B$17,0))="","",INDEX(Ajustes!$C$9:$C$17,MATCH(L277,Ajustes!$B$9:$B$17,0))))</f>
        <v/>
      </c>
      <c r="W277">
        <f>IF(AND(T277=1,N277="",OR(L277="Recibido",L277="Confirmado",L277="Preparado",L277="En reparto",L277="Incidencia")),1,0)</f>
        <v>0</v>
      </c>
      <c r="X277">
        <f>IF(S277&lt;&gt;"",1,0)</f>
        <v>0</v>
      </c>
      <c r="Y277">
        <f>IF(A277&lt;&gt;"",1,0)</f>
        <v>0</v>
      </c>
      <c r="Z277">
        <f>IF(T277=1,ROW()-5,0)</f>
        <v>0</v>
      </c>
    </row>
    <row r="278">
      <c r="A278" s="21" t="str">
        <f>IF(T278=0,"",IF(S278&lt;&gt;"","Revisa: "&amp;S278,IF(OR(L278="Cobrado",L278="Anulado"),"",IF(AND(N278="",OR(L278="Recibido",L278="Confirmado",L278="Preparado",L278="En reparto",L278="Incidencia"),ISNUMBER(I278),INT(Ajustes!$C$5)&gt;INT(I278)),"Retrasado",IF(OR(L278="Entregado",L278="Facturado"),IF(AND(ISNUMBER(V278),ISNUMBER(N278),INT(Ajustes!$C$5)-INT(N278)&gt;V278),IF(L278="Entregado","Sin facturar","Cobro vencido"),""),IF(AND(ISNUMBER(V278),ISNUMBER(Q278),Q278&gt;V278),INDEX(Ajustes!$E$9:$E$17,MATCH(L278,Ajustes!$B$9:$B$17,0)),""))))))</f>
        <v/>
      </c>
      <c r="B278" s="22" t="n"/>
      <c r="C278" s="23" t="n"/>
      <c r="D278" s="24" t="n"/>
      <c r="E278" s="25" t="n"/>
      <c r="F278" s="25" t="n"/>
      <c r="G278" s="25" t="n"/>
      <c r="H278" s="26" t="n"/>
      <c r="I278" s="23" t="n"/>
      <c r="J278" s="25" t="n"/>
      <c r="K278" s="25" t="n"/>
      <c r="L278" s="25" t="n"/>
      <c r="M278" s="23" t="n"/>
      <c r="N278" s="23" t="n"/>
      <c r="O278" s="27" t="n"/>
      <c r="P278" s="25" t="n"/>
      <c r="Q278" s="28" t="str">
        <f>IF(OR(T278=0,L278="Cobrado",L278="Anulado",NOT(ISNUMBER(U278))),"",MAX(0,INT(Ajustes!$C$5)-INT(U278)))</f>
        <v/>
      </c>
      <c r="R278" s="28" t="str">
        <f>IF(OR(T278=0,L278="Anulado",NOT(ISNUMBER(N278)),NOT(ISNUMBER(I278))),"",IF(INT(N278)=INT(I278),"Sí",IF(INT(N278)&gt;INT(I278),"Tarde","Antes")))</f>
        <v/>
      </c>
      <c r="S278" t="str">
        <f>IF(T278=0,"",IF(L278="","falta el estado",IF(NOT(ISNUMBER(MATCH(L278,Ajustes!$B$9:$B$17,0))),"el estado no es de la lista",IF(E278="","falta el cliente",IF(OR(AND(C278&lt;&gt;"",NOT(ISNUMBER(C278))),AND(I278&lt;&gt;"",NOT(ISNUMBER(I278))),AND(M278&lt;&gt;"",NOT(ISNUMBER(M278))),AND(N278&lt;&gt;"",NOT(ISNUMBER(N278)))),"hay una fecha mal escrita",IF(AND(H278&lt;&gt;"",NOT(ISNUMBER(H278))),"el importe no es un número",IF(C278="","falta «Recibido el»",IF(AND(L278&lt;&gt;"Recibido",L278&lt;&gt;"Anulado",I278=""),"falta la entrega acordada",IF(AND(L278&lt;&gt;"Recibido",L278&lt;&gt;"Anulado",M278=""),"falta la fecha del estado",IF(AND(OR(L278="Entregado",L278="Facturado",L278="Cobrado"),N278=""),"falta «Entregado el»",IF(AND(N278&lt;&gt;"",OR(L278="Recibido",L278="Confirmado",L278="Preparado",L278="En reparto")),"tiene «Entregado el»: cambia el estado",IF(OR(INT(C278)&gt;INT(Ajustes!$C$5),AND(M278&lt;&gt;"",INT(M278)&gt;INT(Ajustes!$C$5)),AND(N278&lt;&gt;"",INT(N278)&gt;INT(Ajustes!$C$5))),"hay una fecha posterior a hoy",IF(AND(M278&lt;&gt;"",INT(M278)&lt;INT(C278)),"la fecha del estado es anterior a «Recibido el»",IF(AND(N278&lt;&gt;"",INT(N278)&lt;INT(C278)),"«Entregado el» es anterior a «Recibido el»",""))))))))))))))</f>
        <v/>
      </c>
      <c r="T278">
        <f>IF(COUNTA(B278:P278)&gt;0,1,0)</f>
        <v>0</v>
      </c>
      <c r="U278" t="str">
        <f>IF(T278=0,"",IF(AND(L278="Recibido",M278=""),IF(C278="","",C278),IF(M278="","",M278)))</f>
        <v/>
      </c>
      <c r="V278" t="str">
        <f>IF(OR(T278=0,NOT(ISNUMBER(MATCH(L278,Ajustes!$B$9:$B$17,0)))),"",IF(INDEX(Ajustes!$C$9:$C$17,MATCH(L278,Ajustes!$B$9:$B$17,0))="","",INDEX(Ajustes!$C$9:$C$17,MATCH(L278,Ajustes!$B$9:$B$17,0))))</f>
        <v/>
      </c>
      <c r="W278">
        <f>IF(AND(T278=1,N278="",OR(L278="Recibido",L278="Confirmado",L278="Preparado",L278="En reparto",L278="Incidencia")),1,0)</f>
        <v>0</v>
      </c>
      <c r="X278">
        <f>IF(S278&lt;&gt;"",1,0)</f>
        <v>0</v>
      </c>
      <c r="Y278">
        <f>IF(A278&lt;&gt;"",1,0)</f>
        <v>0</v>
      </c>
      <c r="Z278">
        <f>IF(T278=1,ROW()-5,0)</f>
        <v>0</v>
      </c>
    </row>
    <row r="279">
      <c r="A279" s="21" t="str">
        <f>IF(T279=0,"",IF(S279&lt;&gt;"","Revisa: "&amp;S279,IF(OR(L279="Cobrado",L279="Anulado"),"",IF(AND(N279="",OR(L279="Recibido",L279="Confirmado",L279="Preparado",L279="En reparto",L279="Incidencia"),ISNUMBER(I279),INT(Ajustes!$C$5)&gt;INT(I279)),"Retrasado",IF(OR(L279="Entregado",L279="Facturado"),IF(AND(ISNUMBER(V279),ISNUMBER(N279),INT(Ajustes!$C$5)-INT(N279)&gt;V279),IF(L279="Entregado","Sin facturar","Cobro vencido"),""),IF(AND(ISNUMBER(V279),ISNUMBER(Q279),Q279&gt;V279),INDEX(Ajustes!$E$9:$E$17,MATCH(L279,Ajustes!$B$9:$B$17,0)),""))))))</f>
        <v/>
      </c>
      <c r="B279" s="22" t="n"/>
      <c r="C279" s="23" t="n"/>
      <c r="D279" s="24" t="n"/>
      <c r="E279" s="25" t="n"/>
      <c r="F279" s="25" t="n"/>
      <c r="G279" s="25" t="n"/>
      <c r="H279" s="26" t="n"/>
      <c r="I279" s="23" t="n"/>
      <c r="J279" s="25" t="n"/>
      <c r="K279" s="25" t="n"/>
      <c r="L279" s="25" t="n"/>
      <c r="M279" s="23" t="n"/>
      <c r="N279" s="23" t="n"/>
      <c r="O279" s="27" t="n"/>
      <c r="P279" s="25" t="n"/>
      <c r="Q279" s="28" t="str">
        <f>IF(OR(T279=0,L279="Cobrado",L279="Anulado",NOT(ISNUMBER(U279))),"",MAX(0,INT(Ajustes!$C$5)-INT(U279)))</f>
        <v/>
      </c>
      <c r="R279" s="28" t="str">
        <f>IF(OR(T279=0,L279="Anulado",NOT(ISNUMBER(N279)),NOT(ISNUMBER(I279))),"",IF(INT(N279)=INT(I279),"Sí",IF(INT(N279)&gt;INT(I279),"Tarde","Antes")))</f>
        <v/>
      </c>
      <c r="S279" t="str">
        <f>IF(T279=0,"",IF(L279="","falta el estado",IF(NOT(ISNUMBER(MATCH(L279,Ajustes!$B$9:$B$17,0))),"el estado no es de la lista",IF(E279="","falta el cliente",IF(OR(AND(C279&lt;&gt;"",NOT(ISNUMBER(C279))),AND(I279&lt;&gt;"",NOT(ISNUMBER(I279))),AND(M279&lt;&gt;"",NOT(ISNUMBER(M279))),AND(N279&lt;&gt;"",NOT(ISNUMBER(N279)))),"hay una fecha mal escrita",IF(AND(H279&lt;&gt;"",NOT(ISNUMBER(H279))),"el importe no es un número",IF(C279="","falta «Recibido el»",IF(AND(L279&lt;&gt;"Recibido",L279&lt;&gt;"Anulado",I279=""),"falta la entrega acordada",IF(AND(L279&lt;&gt;"Recibido",L279&lt;&gt;"Anulado",M279=""),"falta la fecha del estado",IF(AND(OR(L279="Entregado",L279="Facturado",L279="Cobrado"),N279=""),"falta «Entregado el»",IF(AND(N279&lt;&gt;"",OR(L279="Recibido",L279="Confirmado",L279="Preparado",L279="En reparto")),"tiene «Entregado el»: cambia el estado",IF(OR(INT(C279)&gt;INT(Ajustes!$C$5),AND(M279&lt;&gt;"",INT(M279)&gt;INT(Ajustes!$C$5)),AND(N279&lt;&gt;"",INT(N279)&gt;INT(Ajustes!$C$5))),"hay una fecha posterior a hoy",IF(AND(M279&lt;&gt;"",INT(M279)&lt;INT(C279)),"la fecha del estado es anterior a «Recibido el»",IF(AND(N279&lt;&gt;"",INT(N279)&lt;INT(C279)),"«Entregado el» es anterior a «Recibido el»",""))))))))))))))</f>
        <v/>
      </c>
      <c r="T279">
        <f>IF(COUNTA(B279:P279)&gt;0,1,0)</f>
        <v>0</v>
      </c>
      <c r="U279" t="str">
        <f>IF(T279=0,"",IF(AND(L279="Recibido",M279=""),IF(C279="","",C279),IF(M279="","",M279)))</f>
        <v/>
      </c>
      <c r="V279" t="str">
        <f>IF(OR(T279=0,NOT(ISNUMBER(MATCH(L279,Ajustes!$B$9:$B$17,0)))),"",IF(INDEX(Ajustes!$C$9:$C$17,MATCH(L279,Ajustes!$B$9:$B$17,0))="","",INDEX(Ajustes!$C$9:$C$17,MATCH(L279,Ajustes!$B$9:$B$17,0))))</f>
        <v/>
      </c>
      <c r="W279">
        <f>IF(AND(T279=1,N279="",OR(L279="Recibido",L279="Confirmado",L279="Preparado",L279="En reparto",L279="Incidencia")),1,0)</f>
        <v>0</v>
      </c>
      <c r="X279">
        <f>IF(S279&lt;&gt;"",1,0)</f>
        <v>0</v>
      </c>
      <c r="Y279">
        <f>IF(A279&lt;&gt;"",1,0)</f>
        <v>0</v>
      </c>
      <c r="Z279">
        <f>IF(T279=1,ROW()-5,0)</f>
        <v>0</v>
      </c>
    </row>
    <row r="280">
      <c r="A280" s="21" t="str">
        <f>IF(T280=0,"",IF(S280&lt;&gt;"","Revisa: "&amp;S280,IF(OR(L280="Cobrado",L280="Anulado"),"",IF(AND(N280="",OR(L280="Recibido",L280="Confirmado",L280="Preparado",L280="En reparto",L280="Incidencia"),ISNUMBER(I280),INT(Ajustes!$C$5)&gt;INT(I280)),"Retrasado",IF(OR(L280="Entregado",L280="Facturado"),IF(AND(ISNUMBER(V280),ISNUMBER(N280),INT(Ajustes!$C$5)-INT(N280)&gt;V280),IF(L280="Entregado","Sin facturar","Cobro vencido"),""),IF(AND(ISNUMBER(V280),ISNUMBER(Q280),Q280&gt;V280),INDEX(Ajustes!$E$9:$E$17,MATCH(L280,Ajustes!$B$9:$B$17,0)),""))))))</f>
        <v/>
      </c>
      <c r="B280" s="22" t="n"/>
      <c r="C280" s="23" t="n"/>
      <c r="D280" s="24" t="n"/>
      <c r="E280" s="25" t="n"/>
      <c r="F280" s="25" t="n"/>
      <c r="G280" s="25" t="n"/>
      <c r="H280" s="26" t="n"/>
      <c r="I280" s="23" t="n"/>
      <c r="J280" s="25" t="n"/>
      <c r="K280" s="25" t="n"/>
      <c r="L280" s="25" t="n"/>
      <c r="M280" s="23" t="n"/>
      <c r="N280" s="23" t="n"/>
      <c r="O280" s="27" t="n"/>
      <c r="P280" s="25" t="n"/>
      <c r="Q280" s="28" t="str">
        <f>IF(OR(T280=0,L280="Cobrado",L280="Anulado",NOT(ISNUMBER(U280))),"",MAX(0,INT(Ajustes!$C$5)-INT(U280)))</f>
        <v/>
      </c>
      <c r="R280" s="28" t="str">
        <f>IF(OR(T280=0,L280="Anulado",NOT(ISNUMBER(N280)),NOT(ISNUMBER(I280))),"",IF(INT(N280)=INT(I280),"Sí",IF(INT(N280)&gt;INT(I280),"Tarde","Antes")))</f>
        <v/>
      </c>
      <c r="S280" t="str">
        <f>IF(T280=0,"",IF(L280="","falta el estado",IF(NOT(ISNUMBER(MATCH(L280,Ajustes!$B$9:$B$17,0))),"el estado no es de la lista",IF(E280="","falta el cliente",IF(OR(AND(C280&lt;&gt;"",NOT(ISNUMBER(C280))),AND(I280&lt;&gt;"",NOT(ISNUMBER(I280))),AND(M280&lt;&gt;"",NOT(ISNUMBER(M280))),AND(N280&lt;&gt;"",NOT(ISNUMBER(N280)))),"hay una fecha mal escrita",IF(AND(H280&lt;&gt;"",NOT(ISNUMBER(H280))),"el importe no es un número",IF(C280="","falta «Recibido el»",IF(AND(L280&lt;&gt;"Recibido",L280&lt;&gt;"Anulado",I280=""),"falta la entrega acordada",IF(AND(L280&lt;&gt;"Recibido",L280&lt;&gt;"Anulado",M280=""),"falta la fecha del estado",IF(AND(OR(L280="Entregado",L280="Facturado",L280="Cobrado"),N280=""),"falta «Entregado el»",IF(AND(N280&lt;&gt;"",OR(L280="Recibido",L280="Confirmado",L280="Preparado",L280="En reparto")),"tiene «Entregado el»: cambia el estado",IF(OR(INT(C280)&gt;INT(Ajustes!$C$5),AND(M280&lt;&gt;"",INT(M280)&gt;INT(Ajustes!$C$5)),AND(N280&lt;&gt;"",INT(N280)&gt;INT(Ajustes!$C$5))),"hay una fecha posterior a hoy",IF(AND(M280&lt;&gt;"",INT(M280)&lt;INT(C280)),"la fecha del estado es anterior a «Recibido el»",IF(AND(N280&lt;&gt;"",INT(N280)&lt;INT(C280)),"«Entregado el» es anterior a «Recibido el»",""))))))))))))))</f>
        <v/>
      </c>
      <c r="T280">
        <f>IF(COUNTA(B280:P280)&gt;0,1,0)</f>
        <v>0</v>
      </c>
      <c r="U280" t="str">
        <f>IF(T280=0,"",IF(AND(L280="Recibido",M280=""),IF(C280="","",C280),IF(M280="","",M280)))</f>
        <v/>
      </c>
      <c r="V280" t="str">
        <f>IF(OR(T280=0,NOT(ISNUMBER(MATCH(L280,Ajustes!$B$9:$B$17,0)))),"",IF(INDEX(Ajustes!$C$9:$C$17,MATCH(L280,Ajustes!$B$9:$B$17,0))="","",INDEX(Ajustes!$C$9:$C$17,MATCH(L280,Ajustes!$B$9:$B$17,0))))</f>
        <v/>
      </c>
      <c r="W280">
        <f>IF(AND(T280=1,N280="",OR(L280="Recibido",L280="Confirmado",L280="Preparado",L280="En reparto",L280="Incidencia")),1,0)</f>
        <v>0</v>
      </c>
      <c r="X280">
        <f>IF(S280&lt;&gt;"",1,0)</f>
        <v>0</v>
      </c>
      <c r="Y280">
        <f>IF(A280&lt;&gt;"",1,0)</f>
        <v>0</v>
      </c>
      <c r="Z280">
        <f>IF(T280=1,ROW()-5,0)</f>
        <v>0</v>
      </c>
    </row>
    <row r="281">
      <c r="A281" s="21" t="str">
        <f>IF(T281=0,"",IF(S281&lt;&gt;"","Revisa: "&amp;S281,IF(OR(L281="Cobrado",L281="Anulado"),"",IF(AND(N281="",OR(L281="Recibido",L281="Confirmado",L281="Preparado",L281="En reparto",L281="Incidencia"),ISNUMBER(I281),INT(Ajustes!$C$5)&gt;INT(I281)),"Retrasado",IF(OR(L281="Entregado",L281="Facturado"),IF(AND(ISNUMBER(V281),ISNUMBER(N281),INT(Ajustes!$C$5)-INT(N281)&gt;V281),IF(L281="Entregado","Sin facturar","Cobro vencido"),""),IF(AND(ISNUMBER(V281),ISNUMBER(Q281),Q281&gt;V281),INDEX(Ajustes!$E$9:$E$17,MATCH(L281,Ajustes!$B$9:$B$17,0)),""))))))</f>
        <v/>
      </c>
      <c r="B281" s="22" t="n"/>
      <c r="C281" s="23" t="n"/>
      <c r="D281" s="24" t="n"/>
      <c r="E281" s="25" t="n"/>
      <c r="F281" s="25" t="n"/>
      <c r="G281" s="25" t="n"/>
      <c r="H281" s="26" t="n"/>
      <c r="I281" s="23" t="n"/>
      <c r="J281" s="25" t="n"/>
      <c r="K281" s="25" t="n"/>
      <c r="L281" s="25" t="n"/>
      <c r="M281" s="23" t="n"/>
      <c r="N281" s="23" t="n"/>
      <c r="O281" s="27" t="n"/>
      <c r="P281" s="25" t="n"/>
      <c r="Q281" s="28" t="str">
        <f>IF(OR(T281=0,L281="Cobrado",L281="Anulado",NOT(ISNUMBER(U281))),"",MAX(0,INT(Ajustes!$C$5)-INT(U281)))</f>
        <v/>
      </c>
      <c r="R281" s="28" t="str">
        <f>IF(OR(T281=0,L281="Anulado",NOT(ISNUMBER(N281)),NOT(ISNUMBER(I281))),"",IF(INT(N281)=INT(I281),"Sí",IF(INT(N281)&gt;INT(I281),"Tarde","Antes")))</f>
        <v/>
      </c>
      <c r="S281" t="str">
        <f>IF(T281=0,"",IF(L281="","falta el estado",IF(NOT(ISNUMBER(MATCH(L281,Ajustes!$B$9:$B$17,0))),"el estado no es de la lista",IF(E281="","falta el cliente",IF(OR(AND(C281&lt;&gt;"",NOT(ISNUMBER(C281))),AND(I281&lt;&gt;"",NOT(ISNUMBER(I281))),AND(M281&lt;&gt;"",NOT(ISNUMBER(M281))),AND(N281&lt;&gt;"",NOT(ISNUMBER(N281)))),"hay una fecha mal escrita",IF(AND(H281&lt;&gt;"",NOT(ISNUMBER(H281))),"el importe no es un número",IF(C281="","falta «Recibido el»",IF(AND(L281&lt;&gt;"Recibido",L281&lt;&gt;"Anulado",I281=""),"falta la entrega acordada",IF(AND(L281&lt;&gt;"Recibido",L281&lt;&gt;"Anulado",M281=""),"falta la fecha del estado",IF(AND(OR(L281="Entregado",L281="Facturado",L281="Cobrado"),N281=""),"falta «Entregado el»",IF(AND(N281&lt;&gt;"",OR(L281="Recibido",L281="Confirmado",L281="Preparado",L281="En reparto")),"tiene «Entregado el»: cambia el estado",IF(OR(INT(C281)&gt;INT(Ajustes!$C$5),AND(M281&lt;&gt;"",INT(M281)&gt;INT(Ajustes!$C$5)),AND(N281&lt;&gt;"",INT(N281)&gt;INT(Ajustes!$C$5))),"hay una fecha posterior a hoy",IF(AND(M281&lt;&gt;"",INT(M281)&lt;INT(C281)),"la fecha del estado es anterior a «Recibido el»",IF(AND(N281&lt;&gt;"",INT(N281)&lt;INT(C281)),"«Entregado el» es anterior a «Recibido el»",""))))))))))))))</f>
        <v/>
      </c>
      <c r="T281">
        <f>IF(COUNTA(B281:P281)&gt;0,1,0)</f>
        <v>0</v>
      </c>
      <c r="U281" t="str">
        <f>IF(T281=0,"",IF(AND(L281="Recibido",M281=""),IF(C281="","",C281),IF(M281="","",M281)))</f>
        <v/>
      </c>
      <c r="V281" t="str">
        <f>IF(OR(T281=0,NOT(ISNUMBER(MATCH(L281,Ajustes!$B$9:$B$17,0)))),"",IF(INDEX(Ajustes!$C$9:$C$17,MATCH(L281,Ajustes!$B$9:$B$17,0))="","",INDEX(Ajustes!$C$9:$C$17,MATCH(L281,Ajustes!$B$9:$B$17,0))))</f>
        <v/>
      </c>
      <c r="W281">
        <f>IF(AND(T281=1,N281="",OR(L281="Recibido",L281="Confirmado",L281="Preparado",L281="En reparto",L281="Incidencia")),1,0)</f>
        <v>0</v>
      </c>
      <c r="X281">
        <f>IF(S281&lt;&gt;"",1,0)</f>
        <v>0</v>
      </c>
      <c r="Y281">
        <f>IF(A281&lt;&gt;"",1,0)</f>
        <v>0</v>
      </c>
      <c r="Z281">
        <f>IF(T281=1,ROW()-5,0)</f>
        <v>0</v>
      </c>
    </row>
    <row r="282">
      <c r="A282" s="21" t="str">
        <f>IF(T282=0,"",IF(S282&lt;&gt;"","Revisa: "&amp;S282,IF(OR(L282="Cobrado",L282="Anulado"),"",IF(AND(N282="",OR(L282="Recibido",L282="Confirmado",L282="Preparado",L282="En reparto",L282="Incidencia"),ISNUMBER(I282),INT(Ajustes!$C$5)&gt;INT(I282)),"Retrasado",IF(OR(L282="Entregado",L282="Facturado"),IF(AND(ISNUMBER(V282),ISNUMBER(N282),INT(Ajustes!$C$5)-INT(N282)&gt;V282),IF(L282="Entregado","Sin facturar","Cobro vencido"),""),IF(AND(ISNUMBER(V282),ISNUMBER(Q282),Q282&gt;V282),INDEX(Ajustes!$E$9:$E$17,MATCH(L282,Ajustes!$B$9:$B$17,0)),""))))))</f>
        <v/>
      </c>
      <c r="B282" s="22" t="n"/>
      <c r="C282" s="23" t="n"/>
      <c r="D282" s="24" t="n"/>
      <c r="E282" s="25" t="n"/>
      <c r="F282" s="25" t="n"/>
      <c r="G282" s="25" t="n"/>
      <c r="H282" s="26" t="n"/>
      <c r="I282" s="23" t="n"/>
      <c r="J282" s="25" t="n"/>
      <c r="K282" s="25" t="n"/>
      <c r="L282" s="25" t="n"/>
      <c r="M282" s="23" t="n"/>
      <c r="N282" s="23" t="n"/>
      <c r="O282" s="27" t="n"/>
      <c r="P282" s="25" t="n"/>
      <c r="Q282" s="28" t="str">
        <f>IF(OR(T282=0,L282="Cobrado",L282="Anulado",NOT(ISNUMBER(U282))),"",MAX(0,INT(Ajustes!$C$5)-INT(U282)))</f>
        <v/>
      </c>
      <c r="R282" s="28" t="str">
        <f>IF(OR(T282=0,L282="Anulado",NOT(ISNUMBER(N282)),NOT(ISNUMBER(I282))),"",IF(INT(N282)=INT(I282),"Sí",IF(INT(N282)&gt;INT(I282),"Tarde","Antes")))</f>
        <v/>
      </c>
      <c r="S282" t="str">
        <f>IF(T282=0,"",IF(L282="","falta el estado",IF(NOT(ISNUMBER(MATCH(L282,Ajustes!$B$9:$B$17,0))),"el estado no es de la lista",IF(E282="","falta el cliente",IF(OR(AND(C282&lt;&gt;"",NOT(ISNUMBER(C282))),AND(I282&lt;&gt;"",NOT(ISNUMBER(I282))),AND(M282&lt;&gt;"",NOT(ISNUMBER(M282))),AND(N282&lt;&gt;"",NOT(ISNUMBER(N282)))),"hay una fecha mal escrita",IF(AND(H282&lt;&gt;"",NOT(ISNUMBER(H282))),"el importe no es un número",IF(C282="","falta «Recibido el»",IF(AND(L282&lt;&gt;"Recibido",L282&lt;&gt;"Anulado",I282=""),"falta la entrega acordada",IF(AND(L282&lt;&gt;"Recibido",L282&lt;&gt;"Anulado",M282=""),"falta la fecha del estado",IF(AND(OR(L282="Entregado",L282="Facturado",L282="Cobrado"),N282=""),"falta «Entregado el»",IF(AND(N282&lt;&gt;"",OR(L282="Recibido",L282="Confirmado",L282="Preparado",L282="En reparto")),"tiene «Entregado el»: cambia el estado",IF(OR(INT(C282)&gt;INT(Ajustes!$C$5),AND(M282&lt;&gt;"",INT(M282)&gt;INT(Ajustes!$C$5)),AND(N282&lt;&gt;"",INT(N282)&gt;INT(Ajustes!$C$5))),"hay una fecha posterior a hoy",IF(AND(M282&lt;&gt;"",INT(M282)&lt;INT(C282)),"la fecha del estado es anterior a «Recibido el»",IF(AND(N282&lt;&gt;"",INT(N282)&lt;INT(C282)),"«Entregado el» es anterior a «Recibido el»",""))))))))))))))</f>
        <v/>
      </c>
      <c r="T282">
        <f>IF(COUNTA(B282:P282)&gt;0,1,0)</f>
        <v>0</v>
      </c>
      <c r="U282" t="str">
        <f>IF(T282=0,"",IF(AND(L282="Recibido",M282=""),IF(C282="","",C282),IF(M282="","",M282)))</f>
        <v/>
      </c>
      <c r="V282" t="str">
        <f>IF(OR(T282=0,NOT(ISNUMBER(MATCH(L282,Ajustes!$B$9:$B$17,0)))),"",IF(INDEX(Ajustes!$C$9:$C$17,MATCH(L282,Ajustes!$B$9:$B$17,0))="","",INDEX(Ajustes!$C$9:$C$17,MATCH(L282,Ajustes!$B$9:$B$17,0))))</f>
        <v/>
      </c>
      <c r="W282">
        <f>IF(AND(T282=1,N282="",OR(L282="Recibido",L282="Confirmado",L282="Preparado",L282="En reparto",L282="Incidencia")),1,0)</f>
        <v>0</v>
      </c>
      <c r="X282">
        <f>IF(S282&lt;&gt;"",1,0)</f>
        <v>0</v>
      </c>
      <c r="Y282">
        <f>IF(A282&lt;&gt;"",1,0)</f>
        <v>0</v>
      </c>
      <c r="Z282">
        <f>IF(T282=1,ROW()-5,0)</f>
        <v>0</v>
      </c>
    </row>
    <row r="283">
      <c r="A283" s="21" t="str">
        <f>IF(T283=0,"",IF(S283&lt;&gt;"","Revisa: "&amp;S283,IF(OR(L283="Cobrado",L283="Anulado"),"",IF(AND(N283="",OR(L283="Recibido",L283="Confirmado",L283="Preparado",L283="En reparto",L283="Incidencia"),ISNUMBER(I283),INT(Ajustes!$C$5)&gt;INT(I283)),"Retrasado",IF(OR(L283="Entregado",L283="Facturado"),IF(AND(ISNUMBER(V283),ISNUMBER(N283),INT(Ajustes!$C$5)-INT(N283)&gt;V283),IF(L283="Entregado","Sin facturar","Cobro vencido"),""),IF(AND(ISNUMBER(V283),ISNUMBER(Q283),Q283&gt;V283),INDEX(Ajustes!$E$9:$E$17,MATCH(L283,Ajustes!$B$9:$B$17,0)),""))))))</f>
        <v/>
      </c>
      <c r="B283" s="22" t="n"/>
      <c r="C283" s="23" t="n"/>
      <c r="D283" s="24" t="n"/>
      <c r="E283" s="25" t="n"/>
      <c r="F283" s="25" t="n"/>
      <c r="G283" s="25" t="n"/>
      <c r="H283" s="26" t="n"/>
      <c r="I283" s="23" t="n"/>
      <c r="J283" s="25" t="n"/>
      <c r="K283" s="25" t="n"/>
      <c r="L283" s="25" t="n"/>
      <c r="M283" s="23" t="n"/>
      <c r="N283" s="23" t="n"/>
      <c r="O283" s="27" t="n"/>
      <c r="P283" s="25" t="n"/>
      <c r="Q283" s="28" t="str">
        <f>IF(OR(T283=0,L283="Cobrado",L283="Anulado",NOT(ISNUMBER(U283))),"",MAX(0,INT(Ajustes!$C$5)-INT(U283)))</f>
        <v/>
      </c>
      <c r="R283" s="28" t="str">
        <f>IF(OR(T283=0,L283="Anulado",NOT(ISNUMBER(N283)),NOT(ISNUMBER(I283))),"",IF(INT(N283)=INT(I283),"Sí",IF(INT(N283)&gt;INT(I283),"Tarde","Antes")))</f>
        <v/>
      </c>
      <c r="S283" t="str">
        <f>IF(T283=0,"",IF(L283="","falta el estado",IF(NOT(ISNUMBER(MATCH(L283,Ajustes!$B$9:$B$17,0))),"el estado no es de la lista",IF(E283="","falta el cliente",IF(OR(AND(C283&lt;&gt;"",NOT(ISNUMBER(C283))),AND(I283&lt;&gt;"",NOT(ISNUMBER(I283))),AND(M283&lt;&gt;"",NOT(ISNUMBER(M283))),AND(N283&lt;&gt;"",NOT(ISNUMBER(N283)))),"hay una fecha mal escrita",IF(AND(H283&lt;&gt;"",NOT(ISNUMBER(H283))),"el importe no es un número",IF(C283="","falta «Recibido el»",IF(AND(L283&lt;&gt;"Recibido",L283&lt;&gt;"Anulado",I283=""),"falta la entrega acordada",IF(AND(L283&lt;&gt;"Recibido",L283&lt;&gt;"Anulado",M283=""),"falta la fecha del estado",IF(AND(OR(L283="Entregado",L283="Facturado",L283="Cobrado"),N283=""),"falta «Entregado el»",IF(AND(N283&lt;&gt;"",OR(L283="Recibido",L283="Confirmado",L283="Preparado",L283="En reparto")),"tiene «Entregado el»: cambia el estado",IF(OR(INT(C283)&gt;INT(Ajustes!$C$5),AND(M283&lt;&gt;"",INT(M283)&gt;INT(Ajustes!$C$5)),AND(N283&lt;&gt;"",INT(N283)&gt;INT(Ajustes!$C$5))),"hay una fecha posterior a hoy",IF(AND(M283&lt;&gt;"",INT(M283)&lt;INT(C283)),"la fecha del estado es anterior a «Recibido el»",IF(AND(N283&lt;&gt;"",INT(N283)&lt;INT(C283)),"«Entregado el» es anterior a «Recibido el»",""))))))))))))))</f>
        <v/>
      </c>
      <c r="T283">
        <f>IF(COUNTA(B283:P283)&gt;0,1,0)</f>
        <v>0</v>
      </c>
      <c r="U283" t="str">
        <f>IF(T283=0,"",IF(AND(L283="Recibido",M283=""),IF(C283="","",C283),IF(M283="","",M283)))</f>
        <v/>
      </c>
      <c r="V283" t="str">
        <f>IF(OR(T283=0,NOT(ISNUMBER(MATCH(L283,Ajustes!$B$9:$B$17,0)))),"",IF(INDEX(Ajustes!$C$9:$C$17,MATCH(L283,Ajustes!$B$9:$B$17,0))="","",INDEX(Ajustes!$C$9:$C$17,MATCH(L283,Ajustes!$B$9:$B$17,0))))</f>
        <v/>
      </c>
      <c r="W283">
        <f>IF(AND(T283=1,N283="",OR(L283="Recibido",L283="Confirmado",L283="Preparado",L283="En reparto",L283="Incidencia")),1,0)</f>
        <v>0</v>
      </c>
      <c r="X283">
        <f>IF(S283&lt;&gt;"",1,0)</f>
        <v>0</v>
      </c>
      <c r="Y283">
        <f>IF(A283&lt;&gt;"",1,0)</f>
        <v>0</v>
      </c>
      <c r="Z283">
        <f>IF(T283=1,ROW()-5,0)</f>
        <v>0</v>
      </c>
    </row>
    <row r="284">
      <c r="A284" s="21" t="str">
        <f>IF(T284=0,"",IF(S284&lt;&gt;"","Revisa: "&amp;S284,IF(OR(L284="Cobrado",L284="Anulado"),"",IF(AND(N284="",OR(L284="Recibido",L284="Confirmado",L284="Preparado",L284="En reparto",L284="Incidencia"),ISNUMBER(I284),INT(Ajustes!$C$5)&gt;INT(I284)),"Retrasado",IF(OR(L284="Entregado",L284="Facturado"),IF(AND(ISNUMBER(V284),ISNUMBER(N284),INT(Ajustes!$C$5)-INT(N284)&gt;V284),IF(L284="Entregado","Sin facturar","Cobro vencido"),""),IF(AND(ISNUMBER(V284),ISNUMBER(Q284),Q284&gt;V284),INDEX(Ajustes!$E$9:$E$17,MATCH(L284,Ajustes!$B$9:$B$17,0)),""))))))</f>
        <v/>
      </c>
      <c r="B284" s="22" t="n"/>
      <c r="C284" s="23" t="n"/>
      <c r="D284" s="24" t="n"/>
      <c r="E284" s="25" t="n"/>
      <c r="F284" s="25" t="n"/>
      <c r="G284" s="25" t="n"/>
      <c r="H284" s="26" t="n"/>
      <c r="I284" s="23" t="n"/>
      <c r="J284" s="25" t="n"/>
      <c r="K284" s="25" t="n"/>
      <c r="L284" s="25" t="n"/>
      <c r="M284" s="23" t="n"/>
      <c r="N284" s="23" t="n"/>
      <c r="O284" s="27" t="n"/>
      <c r="P284" s="25" t="n"/>
      <c r="Q284" s="28" t="str">
        <f>IF(OR(T284=0,L284="Cobrado",L284="Anulado",NOT(ISNUMBER(U284))),"",MAX(0,INT(Ajustes!$C$5)-INT(U284)))</f>
        <v/>
      </c>
      <c r="R284" s="28" t="str">
        <f>IF(OR(T284=0,L284="Anulado",NOT(ISNUMBER(N284)),NOT(ISNUMBER(I284))),"",IF(INT(N284)=INT(I284),"Sí",IF(INT(N284)&gt;INT(I284),"Tarde","Antes")))</f>
        <v/>
      </c>
      <c r="S284" t="str">
        <f>IF(T284=0,"",IF(L284="","falta el estado",IF(NOT(ISNUMBER(MATCH(L284,Ajustes!$B$9:$B$17,0))),"el estado no es de la lista",IF(E284="","falta el cliente",IF(OR(AND(C284&lt;&gt;"",NOT(ISNUMBER(C284))),AND(I284&lt;&gt;"",NOT(ISNUMBER(I284))),AND(M284&lt;&gt;"",NOT(ISNUMBER(M284))),AND(N284&lt;&gt;"",NOT(ISNUMBER(N284)))),"hay una fecha mal escrita",IF(AND(H284&lt;&gt;"",NOT(ISNUMBER(H284))),"el importe no es un número",IF(C284="","falta «Recibido el»",IF(AND(L284&lt;&gt;"Recibido",L284&lt;&gt;"Anulado",I284=""),"falta la entrega acordada",IF(AND(L284&lt;&gt;"Recibido",L284&lt;&gt;"Anulado",M284=""),"falta la fecha del estado",IF(AND(OR(L284="Entregado",L284="Facturado",L284="Cobrado"),N284=""),"falta «Entregado el»",IF(AND(N284&lt;&gt;"",OR(L284="Recibido",L284="Confirmado",L284="Preparado",L284="En reparto")),"tiene «Entregado el»: cambia el estado",IF(OR(INT(C284)&gt;INT(Ajustes!$C$5),AND(M284&lt;&gt;"",INT(M284)&gt;INT(Ajustes!$C$5)),AND(N284&lt;&gt;"",INT(N284)&gt;INT(Ajustes!$C$5))),"hay una fecha posterior a hoy",IF(AND(M284&lt;&gt;"",INT(M284)&lt;INT(C284)),"la fecha del estado es anterior a «Recibido el»",IF(AND(N284&lt;&gt;"",INT(N284)&lt;INT(C284)),"«Entregado el» es anterior a «Recibido el»",""))))))))))))))</f>
        <v/>
      </c>
      <c r="T284">
        <f>IF(COUNTA(B284:P284)&gt;0,1,0)</f>
        <v>0</v>
      </c>
      <c r="U284" t="str">
        <f>IF(T284=0,"",IF(AND(L284="Recibido",M284=""),IF(C284="","",C284),IF(M284="","",M284)))</f>
        <v/>
      </c>
      <c r="V284" t="str">
        <f>IF(OR(T284=0,NOT(ISNUMBER(MATCH(L284,Ajustes!$B$9:$B$17,0)))),"",IF(INDEX(Ajustes!$C$9:$C$17,MATCH(L284,Ajustes!$B$9:$B$17,0))="","",INDEX(Ajustes!$C$9:$C$17,MATCH(L284,Ajustes!$B$9:$B$17,0))))</f>
        <v/>
      </c>
      <c r="W284">
        <f>IF(AND(T284=1,N284="",OR(L284="Recibido",L284="Confirmado",L284="Preparado",L284="En reparto",L284="Incidencia")),1,0)</f>
        <v>0</v>
      </c>
      <c r="X284">
        <f>IF(S284&lt;&gt;"",1,0)</f>
        <v>0</v>
      </c>
      <c r="Y284">
        <f>IF(A284&lt;&gt;"",1,0)</f>
        <v>0</v>
      </c>
      <c r="Z284">
        <f>IF(T284=1,ROW()-5,0)</f>
        <v>0</v>
      </c>
    </row>
    <row r="285">
      <c r="A285" s="21" t="str">
        <f>IF(T285=0,"",IF(S285&lt;&gt;"","Revisa: "&amp;S285,IF(OR(L285="Cobrado",L285="Anulado"),"",IF(AND(N285="",OR(L285="Recibido",L285="Confirmado",L285="Preparado",L285="En reparto",L285="Incidencia"),ISNUMBER(I285),INT(Ajustes!$C$5)&gt;INT(I285)),"Retrasado",IF(OR(L285="Entregado",L285="Facturado"),IF(AND(ISNUMBER(V285),ISNUMBER(N285),INT(Ajustes!$C$5)-INT(N285)&gt;V285),IF(L285="Entregado","Sin facturar","Cobro vencido"),""),IF(AND(ISNUMBER(V285),ISNUMBER(Q285),Q285&gt;V285),INDEX(Ajustes!$E$9:$E$17,MATCH(L285,Ajustes!$B$9:$B$17,0)),""))))))</f>
        <v/>
      </c>
      <c r="B285" s="22" t="n"/>
      <c r="C285" s="23" t="n"/>
      <c r="D285" s="24" t="n"/>
      <c r="E285" s="25" t="n"/>
      <c r="F285" s="25" t="n"/>
      <c r="G285" s="25" t="n"/>
      <c r="H285" s="26" t="n"/>
      <c r="I285" s="23" t="n"/>
      <c r="J285" s="25" t="n"/>
      <c r="K285" s="25" t="n"/>
      <c r="L285" s="25" t="n"/>
      <c r="M285" s="23" t="n"/>
      <c r="N285" s="23" t="n"/>
      <c r="O285" s="27" t="n"/>
      <c r="P285" s="25" t="n"/>
      <c r="Q285" s="28" t="str">
        <f>IF(OR(T285=0,L285="Cobrado",L285="Anulado",NOT(ISNUMBER(U285))),"",MAX(0,INT(Ajustes!$C$5)-INT(U285)))</f>
        <v/>
      </c>
      <c r="R285" s="28" t="str">
        <f>IF(OR(T285=0,L285="Anulado",NOT(ISNUMBER(N285)),NOT(ISNUMBER(I285))),"",IF(INT(N285)=INT(I285),"Sí",IF(INT(N285)&gt;INT(I285),"Tarde","Antes")))</f>
        <v/>
      </c>
      <c r="S285" t="str">
        <f>IF(T285=0,"",IF(L285="","falta el estado",IF(NOT(ISNUMBER(MATCH(L285,Ajustes!$B$9:$B$17,0))),"el estado no es de la lista",IF(E285="","falta el cliente",IF(OR(AND(C285&lt;&gt;"",NOT(ISNUMBER(C285))),AND(I285&lt;&gt;"",NOT(ISNUMBER(I285))),AND(M285&lt;&gt;"",NOT(ISNUMBER(M285))),AND(N285&lt;&gt;"",NOT(ISNUMBER(N285)))),"hay una fecha mal escrita",IF(AND(H285&lt;&gt;"",NOT(ISNUMBER(H285))),"el importe no es un número",IF(C285="","falta «Recibido el»",IF(AND(L285&lt;&gt;"Recibido",L285&lt;&gt;"Anulado",I285=""),"falta la entrega acordada",IF(AND(L285&lt;&gt;"Recibido",L285&lt;&gt;"Anulado",M285=""),"falta la fecha del estado",IF(AND(OR(L285="Entregado",L285="Facturado",L285="Cobrado"),N285=""),"falta «Entregado el»",IF(AND(N285&lt;&gt;"",OR(L285="Recibido",L285="Confirmado",L285="Preparado",L285="En reparto")),"tiene «Entregado el»: cambia el estado",IF(OR(INT(C285)&gt;INT(Ajustes!$C$5),AND(M285&lt;&gt;"",INT(M285)&gt;INT(Ajustes!$C$5)),AND(N285&lt;&gt;"",INT(N285)&gt;INT(Ajustes!$C$5))),"hay una fecha posterior a hoy",IF(AND(M285&lt;&gt;"",INT(M285)&lt;INT(C285)),"la fecha del estado es anterior a «Recibido el»",IF(AND(N285&lt;&gt;"",INT(N285)&lt;INT(C285)),"«Entregado el» es anterior a «Recibido el»",""))))))))))))))</f>
        <v/>
      </c>
      <c r="T285">
        <f>IF(COUNTA(B285:P285)&gt;0,1,0)</f>
        <v>0</v>
      </c>
      <c r="U285" t="str">
        <f>IF(T285=0,"",IF(AND(L285="Recibido",M285=""),IF(C285="","",C285),IF(M285="","",M285)))</f>
        <v/>
      </c>
      <c r="V285" t="str">
        <f>IF(OR(T285=0,NOT(ISNUMBER(MATCH(L285,Ajustes!$B$9:$B$17,0)))),"",IF(INDEX(Ajustes!$C$9:$C$17,MATCH(L285,Ajustes!$B$9:$B$17,0))="","",INDEX(Ajustes!$C$9:$C$17,MATCH(L285,Ajustes!$B$9:$B$17,0))))</f>
        <v/>
      </c>
      <c r="W285">
        <f>IF(AND(T285=1,N285="",OR(L285="Recibido",L285="Confirmado",L285="Preparado",L285="En reparto",L285="Incidencia")),1,0)</f>
        <v>0</v>
      </c>
      <c r="X285">
        <f>IF(S285&lt;&gt;"",1,0)</f>
        <v>0</v>
      </c>
      <c r="Y285">
        <f>IF(A285&lt;&gt;"",1,0)</f>
        <v>0</v>
      </c>
      <c r="Z285">
        <f>IF(T285=1,ROW()-5,0)</f>
        <v>0</v>
      </c>
    </row>
    <row r="286">
      <c r="A286" s="21" t="str">
        <f>IF(T286=0,"",IF(S286&lt;&gt;"","Revisa: "&amp;S286,IF(OR(L286="Cobrado",L286="Anulado"),"",IF(AND(N286="",OR(L286="Recibido",L286="Confirmado",L286="Preparado",L286="En reparto",L286="Incidencia"),ISNUMBER(I286),INT(Ajustes!$C$5)&gt;INT(I286)),"Retrasado",IF(OR(L286="Entregado",L286="Facturado"),IF(AND(ISNUMBER(V286),ISNUMBER(N286),INT(Ajustes!$C$5)-INT(N286)&gt;V286),IF(L286="Entregado","Sin facturar","Cobro vencido"),""),IF(AND(ISNUMBER(V286),ISNUMBER(Q286),Q286&gt;V286),INDEX(Ajustes!$E$9:$E$17,MATCH(L286,Ajustes!$B$9:$B$17,0)),""))))))</f>
        <v/>
      </c>
      <c r="B286" s="22" t="n"/>
      <c r="C286" s="23" t="n"/>
      <c r="D286" s="24" t="n"/>
      <c r="E286" s="25" t="n"/>
      <c r="F286" s="25" t="n"/>
      <c r="G286" s="25" t="n"/>
      <c r="H286" s="26" t="n"/>
      <c r="I286" s="23" t="n"/>
      <c r="J286" s="25" t="n"/>
      <c r="K286" s="25" t="n"/>
      <c r="L286" s="25" t="n"/>
      <c r="M286" s="23" t="n"/>
      <c r="N286" s="23" t="n"/>
      <c r="O286" s="27" t="n"/>
      <c r="P286" s="25" t="n"/>
      <c r="Q286" s="28" t="str">
        <f>IF(OR(T286=0,L286="Cobrado",L286="Anulado",NOT(ISNUMBER(U286))),"",MAX(0,INT(Ajustes!$C$5)-INT(U286)))</f>
        <v/>
      </c>
      <c r="R286" s="28" t="str">
        <f>IF(OR(T286=0,L286="Anulado",NOT(ISNUMBER(N286)),NOT(ISNUMBER(I286))),"",IF(INT(N286)=INT(I286),"Sí",IF(INT(N286)&gt;INT(I286),"Tarde","Antes")))</f>
        <v/>
      </c>
      <c r="S286" t="str">
        <f>IF(T286=0,"",IF(L286="","falta el estado",IF(NOT(ISNUMBER(MATCH(L286,Ajustes!$B$9:$B$17,0))),"el estado no es de la lista",IF(E286="","falta el cliente",IF(OR(AND(C286&lt;&gt;"",NOT(ISNUMBER(C286))),AND(I286&lt;&gt;"",NOT(ISNUMBER(I286))),AND(M286&lt;&gt;"",NOT(ISNUMBER(M286))),AND(N286&lt;&gt;"",NOT(ISNUMBER(N286)))),"hay una fecha mal escrita",IF(AND(H286&lt;&gt;"",NOT(ISNUMBER(H286))),"el importe no es un número",IF(C286="","falta «Recibido el»",IF(AND(L286&lt;&gt;"Recibido",L286&lt;&gt;"Anulado",I286=""),"falta la entrega acordada",IF(AND(L286&lt;&gt;"Recibido",L286&lt;&gt;"Anulado",M286=""),"falta la fecha del estado",IF(AND(OR(L286="Entregado",L286="Facturado",L286="Cobrado"),N286=""),"falta «Entregado el»",IF(AND(N286&lt;&gt;"",OR(L286="Recibido",L286="Confirmado",L286="Preparado",L286="En reparto")),"tiene «Entregado el»: cambia el estado",IF(OR(INT(C286)&gt;INT(Ajustes!$C$5),AND(M286&lt;&gt;"",INT(M286)&gt;INT(Ajustes!$C$5)),AND(N286&lt;&gt;"",INT(N286)&gt;INT(Ajustes!$C$5))),"hay una fecha posterior a hoy",IF(AND(M286&lt;&gt;"",INT(M286)&lt;INT(C286)),"la fecha del estado es anterior a «Recibido el»",IF(AND(N286&lt;&gt;"",INT(N286)&lt;INT(C286)),"«Entregado el» es anterior a «Recibido el»",""))))))))))))))</f>
        <v/>
      </c>
      <c r="T286">
        <f>IF(COUNTA(B286:P286)&gt;0,1,0)</f>
        <v>0</v>
      </c>
      <c r="U286" t="str">
        <f>IF(T286=0,"",IF(AND(L286="Recibido",M286=""),IF(C286="","",C286),IF(M286="","",M286)))</f>
        <v/>
      </c>
      <c r="V286" t="str">
        <f>IF(OR(T286=0,NOT(ISNUMBER(MATCH(L286,Ajustes!$B$9:$B$17,0)))),"",IF(INDEX(Ajustes!$C$9:$C$17,MATCH(L286,Ajustes!$B$9:$B$17,0))="","",INDEX(Ajustes!$C$9:$C$17,MATCH(L286,Ajustes!$B$9:$B$17,0))))</f>
        <v/>
      </c>
      <c r="W286">
        <f>IF(AND(T286=1,N286="",OR(L286="Recibido",L286="Confirmado",L286="Preparado",L286="En reparto",L286="Incidencia")),1,0)</f>
        <v>0</v>
      </c>
      <c r="X286">
        <f>IF(S286&lt;&gt;"",1,0)</f>
        <v>0</v>
      </c>
      <c r="Y286">
        <f>IF(A286&lt;&gt;"",1,0)</f>
        <v>0</v>
      </c>
      <c r="Z286">
        <f>IF(T286=1,ROW()-5,0)</f>
        <v>0</v>
      </c>
    </row>
    <row r="287">
      <c r="A287" s="21" t="str">
        <f>IF(T287=0,"",IF(S287&lt;&gt;"","Revisa: "&amp;S287,IF(OR(L287="Cobrado",L287="Anulado"),"",IF(AND(N287="",OR(L287="Recibido",L287="Confirmado",L287="Preparado",L287="En reparto",L287="Incidencia"),ISNUMBER(I287),INT(Ajustes!$C$5)&gt;INT(I287)),"Retrasado",IF(OR(L287="Entregado",L287="Facturado"),IF(AND(ISNUMBER(V287),ISNUMBER(N287),INT(Ajustes!$C$5)-INT(N287)&gt;V287),IF(L287="Entregado","Sin facturar","Cobro vencido"),""),IF(AND(ISNUMBER(V287),ISNUMBER(Q287),Q287&gt;V287),INDEX(Ajustes!$E$9:$E$17,MATCH(L287,Ajustes!$B$9:$B$17,0)),""))))))</f>
        <v/>
      </c>
      <c r="B287" s="22" t="n"/>
      <c r="C287" s="23" t="n"/>
      <c r="D287" s="24" t="n"/>
      <c r="E287" s="25" t="n"/>
      <c r="F287" s="25" t="n"/>
      <c r="G287" s="25" t="n"/>
      <c r="H287" s="26" t="n"/>
      <c r="I287" s="23" t="n"/>
      <c r="J287" s="25" t="n"/>
      <c r="K287" s="25" t="n"/>
      <c r="L287" s="25" t="n"/>
      <c r="M287" s="23" t="n"/>
      <c r="N287" s="23" t="n"/>
      <c r="O287" s="27" t="n"/>
      <c r="P287" s="25" t="n"/>
      <c r="Q287" s="28" t="str">
        <f>IF(OR(T287=0,L287="Cobrado",L287="Anulado",NOT(ISNUMBER(U287))),"",MAX(0,INT(Ajustes!$C$5)-INT(U287)))</f>
        <v/>
      </c>
      <c r="R287" s="28" t="str">
        <f>IF(OR(T287=0,L287="Anulado",NOT(ISNUMBER(N287)),NOT(ISNUMBER(I287))),"",IF(INT(N287)=INT(I287),"Sí",IF(INT(N287)&gt;INT(I287),"Tarde","Antes")))</f>
        <v/>
      </c>
      <c r="S287" t="str">
        <f>IF(T287=0,"",IF(L287="","falta el estado",IF(NOT(ISNUMBER(MATCH(L287,Ajustes!$B$9:$B$17,0))),"el estado no es de la lista",IF(E287="","falta el cliente",IF(OR(AND(C287&lt;&gt;"",NOT(ISNUMBER(C287))),AND(I287&lt;&gt;"",NOT(ISNUMBER(I287))),AND(M287&lt;&gt;"",NOT(ISNUMBER(M287))),AND(N287&lt;&gt;"",NOT(ISNUMBER(N287)))),"hay una fecha mal escrita",IF(AND(H287&lt;&gt;"",NOT(ISNUMBER(H287))),"el importe no es un número",IF(C287="","falta «Recibido el»",IF(AND(L287&lt;&gt;"Recibido",L287&lt;&gt;"Anulado",I287=""),"falta la entrega acordada",IF(AND(L287&lt;&gt;"Recibido",L287&lt;&gt;"Anulado",M287=""),"falta la fecha del estado",IF(AND(OR(L287="Entregado",L287="Facturado",L287="Cobrado"),N287=""),"falta «Entregado el»",IF(AND(N287&lt;&gt;"",OR(L287="Recibido",L287="Confirmado",L287="Preparado",L287="En reparto")),"tiene «Entregado el»: cambia el estado",IF(OR(INT(C287)&gt;INT(Ajustes!$C$5),AND(M287&lt;&gt;"",INT(M287)&gt;INT(Ajustes!$C$5)),AND(N287&lt;&gt;"",INT(N287)&gt;INT(Ajustes!$C$5))),"hay una fecha posterior a hoy",IF(AND(M287&lt;&gt;"",INT(M287)&lt;INT(C287)),"la fecha del estado es anterior a «Recibido el»",IF(AND(N287&lt;&gt;"",INT(N287)&lt;INT(C287)),"«Entregado el» es anterior a «Recibido el»",""))))))))))))))</f>
        <v/>
      </c>
      <c r="T287">
        <f>IF(COUNTA(B287:P287)&gt;0,1,0)</f>
        <v>0</v>
      </c>
      <c r="U287" t="str">
        <f>IF(T287=0,"",IF(AND(L287="Recibido",M287=""),IF(C287="","",C287),IF(M287="","",M287)))</f>
        <v/>
      </c>
      <c r="V287" t="str">
        <f>IF(OR(T287=0,NOT(ISNUMBER(MATCH(L287,Ajustes!$B$9:$B$17,0)))),"",IF(INDEX(Ajustes!$C$9:$C$17,MATCH(L287,Ajustes!$B$9:$B$17,0))="","",INDEX(Ajustes!$C$9:$C$17,MATCH(L287,Ajustes!$B$9:$B$17,0))))</f>
        <v/>
      </c>
      <c r="W287">
        <f>IF(AND(T287=1,N287="",OR(L287="Recibido",L287="Confirmado",L287="Preparado",L287="En reparto",L287="Incidencia")),1,0)</f>
        <v>0</v>
      </c>
      <c r="X287">
        <f>IF(S287&lt;&gt;"",1,0)</f>
        <v>0</v>
      </c>
      <c r="Y287">
        <f>IF(A287&lt;&gt;"",1,0)</f>
        <v>0</v>
      </c>
      <c r="Z287">
        <f>IF(T287=1,ROW()-5,0)</f>
        <v>0</v>
      </c>
    </row>
    <row r="288">
      <c r="A288" s="21" t="str">
        <f>IF(T288=0,"",IF(S288&lt;&gt;"","Revisa: "&amp;S288,IF(OR(L288="Cobrado",L288="Anulado"),"",IF(AND(N288="",OR(L288="Recibido",L288="Confirmado",L288="Preparado",L288="En reparto",L288="Incidencia"),ISNUMBER(I288),INT(Ajustes!$C$5)&gt;INT(I288)),"Retrasado",IF(OR(L288="Entregado",L288="Facturado"),IF(AND(ISNUMBER(V288),ISNUMBER(N288),INT(Ajustes!$C$5)-INT(N288)&gt;V288),IF(L288="Entregado","Sin facturar","Cobro vencido"),""),IF(AND(ISNUMBER(V288),ISNUMBER(Q288),Q288&gt;V288),INDEX(Ajustes!$E$9:$E$17,MATCH(L288,Ajustes!$B$9:$B$17,0)),""))))))</f>
        <v/>
      </c>
      <c r="B288" s="22" t="n"/>
      <c r="C288" s="23" t="n"/>
      <c r="D288" s="24" t="n"/>
      <c r="E288" s="25" t="n"/>
      <c r="F288" s="25" t="n"/>
      <c r="G288" s="25" t="n"/>
      <c r="H288" s="26" t="n"/>
      <c r="I288" s="23" t="n"/>
      <c r="J288" s="25" t="n"/>
      <c r="K288" s="25" t="n"/>
      <c r="L288" s="25" t="n"/>
      <c r="M288" s="23" t="n"/>
      <c r="N288" s="23" t="n"/>
      <c r="O288" s="27" t="n"/>
      <c r="P288" s="25" t="n"/>
      <c r="Q288" s="28" t="str">
        <f>IF(OR(T288=0,L288="Cobrado",L288="Anulado",NOT(ISNUMBER(U288))),"",MAX(0,INT(Ajustes!$C$5)-INT(U288)))</f>
        <v/>
      </c>
      <c r="R288" s="28" t="str">
        <f>IF(OR(T288=0,L288="Anulado",NOT(ISNUMBER(N288)),NOT(ISNUMBER(I288))),"",IF(INT(N288)=INT(I288),"Sí",IF(INT(N288)&gt;INT(I288),"Tarde","Antes")))</f>
        <v/>
      </c>
      <c r="S288" t="str">
        <f>IF(T288=0,"",IF(L288="","falta el estado",IF(NOT(ISNUMBER(MATCH(L288,Ajustes!$B$9:$B$17,0))),"el estado no es de la lista",IF(E288="","falta el cliente",IF(OR(AND(C288&lt;&gt;"",NOT(ISNUMBER(C288))),AND(I288&lt;&gt;"",NOT(ISNUMBER(I288))),AND(M288&lt;&gt;"",NOT(ISNUMBER(M288))),AND(N288&lt;&gt;"",NOT(ISNUMBER(N288)))),"hay una fecha mal escrita",IF(AND(H288&lt;&gt;"",NOT(ISNUMBER(H288))),"el importe no es un número",IF(C288="","falta «Recibido el»",IF(AND(L288&lt;&gt;"Recibido",L288&lt;&gt;"Anulado",I288=""),"falta la entrega acordada",IF(AND(L288&lt;&gt;"Recibido",L288&lt;&gt;"Anulado",M288=""),"falta la fecha del estado",IF(AND(OR(L288="Entregado",L288="Facturado",L288="Cobrado"),N288=""),"falta «Entregado el»",IF(AND(N288&lt;&gt;"",OR(L288="Recibido",L288="Confirmado",L288="Preparado",L288="En reparto")),"tiene «Entregado el»: cambia el estado",IF(OR(INT(C288)&gt;INT(Ajustes!$C$5),AND(M288&lt;&gt;"",INT(M288)&gt;INT(Ajustes!$C$5)),AND(N288&lt;&gt;"",INT(N288)&gt;INT(Ajustes!$C$5))),"hay una fecha posterior a hoy",IF(AND(M288&lt;&gt;"",INT(M288)&lt;INT(C288)),"la fecha del estado es anterior a «Recibido el»",IF(AND(N288&lt;&gt;"",INT(N288)&lt;INT(C288)),"«Entregado el» es anterior a «Recibido el»",""))))))))))))))</f>
        <v/>
      </c>
      <c r="T288">
        <f>IF(COUNTA(B288:P288)&gt;0,1,0)</f>
        <v>0</v>
      </c>
      <c r="U288" t="str">
        <f>IF(T288=0,"",IF(AND(L288="Recibido",M288=""),IF(C288="","",C288),IF(M288="","",M288)))</f>
        <v/>
      </c>
      <c r="V288" t="str">
        <f>IF(OR(T288=0,NOT(ISNUMBER(MATCH(L288,Ajustes!$B$9:$B$17,0)))),"",IF(INDEX(Ajustes!$C$9:$C$17,MATCH(L288,Ajustes!$B$9:$B$17,0))="","",INDEX(Ajustes!$C$9:$C$17,MATCH(L288,Ajustes!$B$9:$B$17,0))))</f>
        <v/>
      </c>
      <c r="W288">
        <f>IF(AND(T288=1,N288="",OR(L288="Recibido",L288="Confirmado",L288="Preparado",L288="En reparto",L288="Incidencia")),1,0)</f>
        <v>0</v>
      </c>
      <c r="X288">
        <f>IF(S288&lt;&gt;"",1,0)</f>
        <v>0</v>
      </c>
      <c r="Y288">
        <f>IF(A288&lt;&gt;"",1,0)</f>
        <v>0</v>
      </c>
      <c r="Z288">
        <f>IF(T288=1,ROW()-5,0)</f>
        <v>0</v>
      </c>
    </row>
    <row r="289">
      <c r="A289" s="21" t="str">
        <f>IF(T289=0,"",IF(S289&lt;&gt;"","Revisa: "&amp;S289,IF(OR(L289="Cobrado",L289="Anulado"),"",IF(AND(N289="",OR(L289="Recibido",L289="Confirmado",L289="Preparado",L289="En reparto",L289="Incidencia"),ISNUMBER(I289),INT(Ajustes!$C$5)&gt;INT(I289)),"Retrasado",IF(OR(L289="Entregado",L289="Facturado"),IF(AND(ISNUMBER(V289),ISNUMBER(N289),INT(Ajustes!$C$5)-INT(N289)&gt;V289),IF(L289="Entregado","Sin facturar","Cobro vencido"),""),IF(AND(ISNUMBER(V289),ISNUMBER(Q289),Q289&gt;V289),INDEX(Ajustes!$E$9:$E$17,MATCH(L289,Ajustes!$B$9:$B$17,0)),""))))))</f>
        <v/>
      </c>
      <c r="B289" s="22" t="n"/>
      <c r="C289" s="23" t="n"/>
      <c r="D289" s="24" t="n"/>
      <c r="E289" s="25" t="n"/>
      <c r="F289" s="25" t="n"/>
      <c r="G289" s="25" t="n"/>
      <c r="H289" s="26" t="n"/>
      <c r="I289" s="23" t="n"/>
      <c r="J289" s="25" t="n"/>
      <c r="K289" s="25" t="n"/>
      <c r="L289" s="25" t="n"/>
      <c r="M289" s="23" t="n"/>
      <c r="N289" s="23" t="n"/>
      <c r="O289" s="27" t="n"/>
      <c r="P289" s="25" t="n"/>
      <c r="Q289" s="28" t="str">
        <f>IF(OR(T289=0,L289="Cobrado",L289="Anulado",NOT(ISNUMBER(U289))),"",MAX(0,INT(Ajustes!$C$5)-INT(U289)))</f>
        <v/>
      </c>
      <c r="R289" s="28" t="str">
        <f>IF(OR(T289=0,L289="Anulado",NOT(ISNUMBER(N289)),NOT(ISNUMBER(I289))),"",IF(INT(N289)=INT(I289),"Sí",IF(INT(N289)&gt;INT(I289),"Tarde","Antes")))</f>
        <v/>
      </c>
      <c r="S289" t="str">
        <f>IF(T289=0,"",IF(L289="","falta el estado",IF(NOT(ISNUMBER(MATCH(L289,Ajustes!$B$9:$B$17,0))),"el estado no es de la lista",IF(E289="","falta el cliente",IF(OR(AND(C289&lt;&gt;"",NOT(ISNUMBER(C289))),AND(I289&lt;&gt;"",NOT(ISNUMBER(I289))),AND(M289&lt;&gt;"",NOT(ISNUMBER(M289))),AND(N289&lt;&gt;"",NOT(ISNUMBER(N289)))),"hay una fecha mal escrita",IF(AND(H289&lt;&gt;"",NOT(ISNUMBER(H289))),"el importe no es un número",IF(C289="","falta «Recibido el»",IF(AND(L289&lt;&gt;"Recibido",L289&lt;&gt;"Anulado",I289=""),"falta la entrega acordada",IF(AND(L289&lt;&gt;"Recibido",L289&lt;&gt;"Anulado",M289=""),"falta la fecha del estado",IF(AND(OR(L289="Entregado",L289="Facturado",L289="Cobrado"),N289=""),"falta «Entregado el»",IF(AND(N289&lt;&gt;"",OR(L289="Recibido",L289="Confirmado",L289="Preparado",L289="En reparto")),"tiene «Entregado el»: cambia el estado",IF(OR(INT(C289)&gt;INT(Ajustes!$C$5),AND(M289&lt;&gt;"",INT(M289)&gt;INT(Ajustes!$C$5)),AND(N289&lt;&gt;"",INT(N289)&gt;INT(Ajustes!$C$5))),"hay una fecha posterior a hoy",IF(AND(M289&lt;&gt;"",INT(M289)&lt;INT(C289)),"la fecha del estado es anterior a «Recibido el»",IF(AND(N289&lt;&gt;"",INT(N289)&lt;INT(C289)),"«Entregado el» es anterior a «Recibido el»",""))))))))))))))</f>
        <v/>
      </c>
      <c r="T289">
        <f>IF(COUNTA(B289:P289)&gt;0,1,0)</f>
        <v>0</v>
      </c>
      <c r="U289" t="str">
        <f>IF(T289=0,"",IF(AND(L289="Recibido",M289=""),IF(C289="","",C289),IF(M289="","",M289)))</f>
        <v/>
      </c>
      <c r="V289" t="str">
        <f>IF(OR(T289=0,NOT(ISNUMBER(MATCH(L289,Ajustes!$B$9:$B$17,0)))),"",IF(INDEX(Ajustes!$C$9:$C$17,MATCH(L289,Ajustes!$B$9:$B$17,0))="","",INDEX(Ajustes!$C$9:$C$17,MATCH(L289,Ajustes!$B$9:$B$17,0))))</f>
        <v/>
      </c>
      <c r="W289">
        <f>IF(AND(T289=1,N289="",OR(L289="Recibido",L289="Confirmado",L289="Preparado",L289="En reparto",L289="Incidencia")),1,0)</f>
        <v>0</v>
      </c>
      <c r="X289">
        <f>IF(S289&lt;&gt;"",1,0)</f>
        <v>0</v>
      </c>
      <c r="Y289">
        <f>IF(A289&lt;&gt;"",1,0)</f>
        <v>0</v>
      </c>
      <c r="Z289">
        <f>IF(T289=1,ROW()-5,0)</f>
        <v>0</v>
      </c>
    </row>
    <row r="290">
      <c r="A290" s="21" t="str">
        <f>IF(T290=0,"",IF(S290&lt;&gt;"","Revisa: "&amp;S290,IF(OR(L290="Cobrado",L290="Anulado"),"",IF(AND(N290="",OR(L290="Recibido",L290="Confirmado",L290="Preparado",L290="En reparto",L290="Incidencia"),ISNUMBER(I290),INT(Ajustes!$C$5)&gt;INT(I290)),"Retrasado",IF(OR(L290="Entregado",L290="Facturado"),IF(AND(ISNUMBER(V290),ISNUMBER(N290),INT(Ajustes!$C$5)-INT(N290)&gt;V290),IF(L290="Entregado","Sin facturar","Cobro vencido"),""),IF(AND(ISNUMBER(V290),ISNUMBER(Q290),Q290&gt;V290),INDEX(Ajustes!$E$9:$E$17,MATCH(L290,Ajustes!$B$9:$B$17,0)),""))))))</f>
        <v/>
      </c>
      <c r="B290" s="22" t="n"/>
      <c r="C290" s="23" t="n"/>
      <c r="D290" s="24" t="n"/>
      <c r="E290" s="25" t="n"/>
      <c r="F290" s="25" t="n"/>
      <c r="G290" s="25" t="n"/>
      <c r="H290" s="26" t="n"/>
      <c r="I290" s="23" t="n"/>
      <c r="J290" s="25" t="n"/>
      <c r="K290" s="25" t="n"/>
      <c r="L290" s="25" t="n"/>
      <c r="M290" s="23" t="n"/>
      <c r="N290" s="23" t="n"/>
      <c r="O290" s="27" t="n"/>
      <c r="P290" s="25" t="n"/>
      <c r="Q290" s="28" t="str">
        <f>IF(OR(T290=0,L290="Cobrado",L290="Anulado",NOT(ISNUMBER(U290))),"",MAX(0,INT(Ajustes!$C$5)-INT(U290)))</f>
        <v/>
      </c>
      <c r="R290" s="28" t="str">
        <f>IF(OR(T290=0,L290="Anulado",NOT(ISNUMBER(N290)),NOT(ISNUMBER(I290))),"",IF(INT(N290)=INT(I290),"Sí",IF(INT(N290)&gt;INT(I290),"Tarde","Antes")))</f>
        <v/>
      </c>
      <c r="S290" t="str">
        <f>IF(T290=0,"",IF(L290="","falta el estado",IF(NOT(ISNUMBER(MATCH(L290,Ajustes!$B$9:$B$17,0))),"el estado no es de la lista",IF(E290="","falta el cliente",IF(OR(AND(C290&lt;&gt;"",NOT(ISNUMBER(C290))),AND(I290&lt;&gt;"",NOT(ISNUMBER(I290))),AND(M290&lt;&gt;"",NOT(ISNUMBER(M290))),AND(N290&lt;&gt;"",NOT(ISNUMBER(N290)))),"hay una fecha mal escrita",IF(AND(H290&lt;&gt;"",NOT(ISNUMBER(H290))),"el importe no es un número",IF(C290="","falta «Recibido el»",IF(AND(L290&lt;&gt;"Recibido",L290&lt;&gt;"Anulado",I290=""),"falta la entrega acordada",IF(AND(L290&lt;&gt;"Recibido",L290&lt;&gt;"Anulado",M290=""),"falta la fecha del estado",IF(AND(OR(L290="Entregado",L290="Facturado",L290="Cobrado"),N290=""),"falta «Entregado el»",IF(AND(N290&lt;&gt;"",OR(L290="Recibido",L290="Confirmado",L290="Preparado",L290="En reparto")),"tiene «Entregado el»: cambia el estado",IF(OR(INT(C290)&gt;INT(Ajustes!$C$5),AND(M290&lt;&gt;"",INT(M290)&gt;INT(Ajustes!$C$5)),AND(N290&lt;&gt;"",INT(N290)&gt;INT(Ajustes!$C$5))),"hay una fecha posterior a hoy",IF(AND(M290&lt;&gt;"",INT(M290)&lt;INT(C290)),"la fecha del estado es anterior a «Recibido el»",IF(AND(N290&lt;&gt;"",INT(N290)&lt;INT(C290)),"«Entregado el» es anterior a «Recibido el»",""))))))))))))))</f>
        <v/>
      </c>
      <c r="T290">
        <f>IF(COUNTA(B290:P290)&gt;0,1,0)</f>
        <v>0</v>
      </c>
      <c r="U290" t="str">
        <f>IF(T290=0,"",IF(AND(L290="Recibido",M290=""),IF(C290="","",C290),IF(M290="","",M290)))</f>
        <v/>
      </c>
      <c r="V290" t="str">
        <f>IF(OR(T290=0,NOT(ISNUMBER(MATCH(L290,Ajustes!$B$9:$B$17,0)))),"",IF(INDEX(Ajustes!$C$9:$C$17,MATCH(L290,Ajustes!$B$9:$B$17,0))="","",INDEX(Ajustes!$C$9:$C$17,MATCH(L290,Ajustes!$B$9:$B$17,0))))</f>
        <v/>
      </c>
      <c r="W290">
        <f>IF(AND(T290=1,N290="",OR(L290="Recibido",L290="Confirmado",L290="Preparado",L290="En reparto",L290="Incidencia")),1,0)</f>
        <v>0</v>
      </c>
      <c r="X290">
        <f>IF(S290&lt;&gt;"",1,0)</f>
        <v>0</v>
      </c>
      <c r="Y290">
        <f>IF(A290&lt;&gt;"",1,0)</f>
        <v>0</v>
      </c>
      <c r="Z290">
        <f>IF(T290=1,ROW()-5,0)</f>
        <v>0</v>
      </c>
    </row>
    <row r="291">
      <c r="A291" s="21" t="str">
        <f>IF(T291=0,"",IF(S291&lt;&gt;"","Revisa: "&amp;S291,IF(OR(L291="Cobrado",L291="Anulado"),"",IF(AND(N291="",OR(L291="Recibido",L291="Confirmado",L291="Preparado",L291="En reparto",L291="Incidencia"),ISNUMBER(I291),INT(Ajustes!$C$5)&gt;INT(I291)),"Retrasado",IF(OR(L291="Entregado",L291="Facturado"),IF(AND(ISNUMBER(V291),ISNUMBER(N291),INT(Ajustes!$C$5)-INT(N291)&gt;V291),IF(L291="Entregado","Sin facturar","Cobro vencido"),""),IF(AND(ISNUMBER(V291),ISNUMBER(Q291),Q291&gt;V291),INDEX(Ajustes!$E$9:$E$17,MATCH(L291,Ajustes!$B$9:$B$17,0)),""))))))</f>
        <v/>
      </c>
      <c r="B291" s="22" t="n"/>
      <c r="C291" s="23" t="n"/>
      <c r="D291" s="24" t="n"/>
      <c r="E291" s="25" t="n"/>
      <c r="F291" s="25" t="n"/>
      <c r="G291" s="25" t="n"/>
      <c r="H291" s="26" t="n"/>
      <c r="I291" s="23" t="n"/>
      <c r="J291" s="25" t="n"/>
      <c r="K291" s="25" t="n"/>
      <c r="L291" s="25" t="n"/>
      <c r="M291" s="23" t="n"/>
      <c r="N291" s="23" t="n"/>
      <c r="O291" s="27" t="n"/>
      <c r="P291" s="25" t="n"/>
      <c r="Q291" s="28" t="str">
        <f>IF(OR(T291=0,L291="Cobrado",L291="Anulado",NOT(ISNUMBER(U291))),"",MAX(0,INT(Ajustes!$C$5)-INT(U291)))</f>
        <v/>
      </c>
      <c r="R291" s="28" t="str">
        <f>IF(OR(T291=0,L291="Anulado",NOT(ISNUMBER(N291)),NOT(ISNUMBER(I291))),"",IF(INT(N291)=INT(I291),"Sí",IF(INT(N291)&gt;INT(I291),"Tarde","Antes")))</f>
        <v/>
      </c>
      <c r="S291" t="str">
        <f>IF(T291=0,"",IF(L291="","falta el estado",IF(NOT(ISNUMBER(MATCH(L291,Ajustes!$B$9:$B$17,0))),"el estado no es de la lista",IF(E291="","falta el cliente",IF(OR(AND(C291&lt;&gt;"",NOT(ISNUMBER(C291))),AND(I291&lt;&gt;"",NOT(ISNUMBER(I291))),AND(M291&lt;&gt;"",NOT(ISNUMBER(M291))),AND(N291&lt;&gt;"",NOT(ISNUMBER(N291)))),"hay una fecha mal escrita",IF(AND(H291&lt;&gt;"",NOT(ISNUMBER(H291))),"el importe no es un número",IF(C291="","falta «Recibido el»",IF(AND(L291&lt;&gt;"Recibido",L291&lt;&gt;"Anulado",I291=""),"falta la entrega acordada",IF(AND(L291&lt;&gt;"Recibido",L291&lt;&gt;"Anulado",M291=""),"falta la fecha del estado",IF(AND(OR(L291="Entregado",L291="Facturado",L291="Cobrado"),N291=""),"falta «Entregado el»",IF(AND(N291&lt;&gt;"",OR(L291="Recibido",L291="Confirmado",L291="Preparado",L291="En reparto")),"tiene «Entregado el»: cambia el estado",IF(OR(INT(C291)&gt;INT(Ajustes!$C$5),AND(M291&lt;&gt;"",INT(M291)&gt;INT(Ajustes!$C$5)),AND(N291&lt;&gt;"",INT(N291)&gt;INT(Ajustes!$C$5))),"hay una fecha posterior a hoy",IF(AND(M291&lt;&gt;"",INT(M291)&lt;INT(C291)),"la fecha del estado es anterior a «Recibido el»",IF(AND(N291&lt;&gt;"",INT(N291)&lt;INT(C291)),"«Entregado el» es anterior a «Recibido el»",""))))))))))))))</f>
        <v/>
      </c>
      <c r="T291">
        <f>IF(COUNTA(B291:P291)&gt;0,1,0)</f>
        <v>0</v>
      </c>
      <c r="U291" t="str">
        <f>IF(T291=0,"",IF(AND(L291="Recibido",M291=""),IF(C291="","",C291),IF(M291="","",M291)))</f>
        <v/>
      </c>
      <c r="V291" t="str">
        <f>IF(OR(T291=0,NOT(ISNUMBER(MATCH(L291,Ajustes!$B$9:$B$17,0)))),"",IF(INDEX(Ajustes!$C$9:$C$17,MATCH(L291,Ajustes!$B$9:$B$17,0))="","",INDEX(Ajustes!$C$9:$C$17,MATCH(L291,Ajustes!$B$9:$B$17,0))))</f>
        <v/>
      </c>
      <c r="W291">
        <f>IF(AND(T291=1,N291="",OR(L291="Recibido",L291="Confirmado",L291="Preparado",L291="En reparto",L291="Incidencia")),1,0)</f>
        <v>0</v>
      </c>
      <c r="X291">
        <f>IF(S291&lt;&gt;"",1,0)</f>
        <v>0</v>
      </c>
      <c r="Y291">
        <f>IF(A291&lt;&gt;"",1,0)</f>
        <v>0</v>
      </c>
      <c r="Z291">
        <f>IF(T291=1,ROW()-5,0)</f>
        <v>0</v>
      </c>
    </row>
    <row r="292">
      <c r="A292" s="21" t="str">
        <f>IF(T292=0,"",IF(S292&lt;&gt;"","Revisa: "&amp;S292,IF(OR(L292="Cobrado",L292="Anulado"),"",IF(AND(N292="",OR(L292="Recibido",L292="Confirmado",L292="Preparado",L292="En reparto",L292="Incidencia"),ISNUMBER(I292),INT(Ajustes!$C$5)&gt;INT(I292)),"Retrasado",IF(OR(L292="Entregado",L292="Facturado"),IF(AND(ISNUMBER(V292),ISNUMBER(N292),INT(Ajustes!$C$5)-INT(N292)&gt;V292),IF(L292="Entregado","Sin facturar","Cobro vencido"),""),IF(AND(ISNUMBER(V292),ISNUMBER(Q292),Q292&gt;V292),INDEX(Ajustes!$E$9:$E$17,MATCH(L292,Ajustes!$B$9:$B$17,0)),""))))))</f>
        <v/>
      </c>
      <c r="B292" s="22" t="n"/>
      <c r="C292" s="23" t="n"/>
      <c r="D292" s="24" t="n"/>
      <c r="E292" s="25" t="n"/>
      <c r="F292" s="25" t="n"/>
      <c r="G292" s="25" t="n"/>
      <c r="H292" s="26" t="n"/>
      <c r="I292" s="23" t="n"/>
      <c r="J292" s="25" t="n"/>
      <c r="K292" s="25" t="n"/>
      <c r="L292" s="25" t="n"/>
      <c r="M292" s="23" t="n"/>
      <c r="N292" s="23" t="n"/>
      <c r="O292" s="27" t="n"/>
      <c r="P292" s="25" t="n"/>
      <c r="Q292" s="28" t="str">
        <f>IF(OR(T292=0,L292="Cobrado",L292="Anulado",NOT(ISNUMBER(U292))),"",MAX(0,INT(Ajustes!$C$5)-INT(U292)))</f>
        <v/>
      </c>
      <c r="R292" s="28" t="str">
        <f>IF(OR(T292=0,L292="Anulado",NOT(ISNUMBER(N292)),NOT(ISNUMBER(I292))),"",IF(INT(N292)=INT(I292),"Sí",IF(INT(N292)&gt;INT(I292),"Tarde","Antes")))</f>
        <v/>
      </c>
      <c r="S292" t="str">
        <f>IF(T292=0,"",IF(L292="","falta el estado",IF(NOT(ISNUMBER(MATCH(L292,Ajustes!$B$9:$B$17,0))),"el estado no es de la lista",IF(E292="","falta el cliente",IF(OR(AND(C292&lt;&gt;"",NOT(ISNUMBER(C292))),AND(I292&lt;&gt;"",NOT(ISNUMBER(I292))),AND(M292&lt;&gt;"",NOT(ISNUMBER(M292))),AND(N292&lt;&gt;"",NOT(ISNUMBER(N292)))),"hay una fecha mal escrita",IF(AND(H292&lt;&gt;"",NOT(ISNUMBER(H292))),"el importe no es un número",IF(C292="","falta «Recibido el»",IF(AND(L292&lt;&gt;"Recibido",L292&lt;&gt;"Anulado",I292=""),"falta la entrega acordada",IF(AND(L292&lt;&gt;"Recibido",L292&lt;&gt;"Anulado",M292=""),"falta la fecha del estado",IF(AND(OR(L292="Entregado",L292="Facturado",L292="Cobrado"),N292=""),"falta «Entregado el»",IF(AND(N292&lt;&gt;"",OR(L292="Recibido",L292="Confirmado",L292="Preparado",L292="En reparto")),"tiene «Entregado el»: cambia el estado",IF(OR(INT(C292)&gt;INT(Ajustes!$C$5),AND(M292&lt;&gt;"",INT(M292)&gt;INT(Ajustes!$C$5)),AND(N292&lt;&gt;"",INT(N292)&gt;INT(Ajustes!$C$5))),"hay una fecha posterior a hoy",IF(AND(M292&lt;&gt;"",INT(M292)&lt;INT(C292)),"la fecha del estado es anterior a «Recibido el»",IF(AND(N292&lt;&gt;"",INT(N292)&lt;INT(C292)),"«Entregado el» es anterior a «Recibido el»",""))))))))))))))</f>
        <v/>
      </c>
      <c r="T292">
        <f>IF(COUNTA(B292:P292)&gt;0,1,0)</f>
        <v>0</v>
      </c>
      <c r="U292" t="str">
        <f>IF(T292=0,"",IF(AND(L292="Recibido",M292=""),IF(C292="","",C292),IF(M292="","",M292)))</f>
        <v/>
      </c>
      <c r="V292" t="str">
        <f>IF(OR(T292=0,NOT(ISNUMBER(MATCH(L292,Ajustes!$B$9:$B$17,0)))),"",IF(INDEX(Ajustes!$C$9:$C$17,MATCH(L292,Ajustes!$B$9:$B$17,0))="","",INDEX(Ajustes!$C$9:$C$17,MATCH(L292,Ajustes!$B$9:$B$17,0))))</f>
        <v/>
      </c>
      <c r="W292">
        <f>IF(AND(T292=1,N292="",OR(L292="Recibido",L292="Confirmado",L292="Preparado",L292="En reparto",L292="Incidencia")),1,0)</f>
        <v>0</v>
      </c>
      <c r="X292">
        <f>IF(S292&lt;&gt;"",1,0)</f>
        <v>0</v>
      </c>
      <c r="Y292">
        <f>IF(A292&lt;&gt;"",1,0)</f>
        <v>0</v>
      </c>
      <c r="Z292">
        <f>IF(T292=1,ROW()-5,0)</f>
        <v>0</v>
      </c>
    </row>
    <row r="293">
      <c r="A293" s="21" t="str">
        <f>IF(T293=0,"",IF(S293&lt;&gt;"","Revisa: "&amp;S293,IF(OR(L293="Cobrado",L293="Anulado"),"",IF(AND(N293="",OR(L293="Recibido",L293="Confirmado",L293="Preparado",L293="En reparto",L293="Incidencia"),ISNUMBER(I293),INT(Ajustes!$C$5)&gt;INT(I293)),"Retrasado",IF(OR(L293="Entregado",L293="Facturado"),IF(AND(ISNUMBER(V293),ISNUMBER(N293),INT(Ajustes!$C$5)-INT(N293)&gt;V293),IF(L293="Entregado","Sin facturar","Cobro vencido"),""),IF(AND(ISNUMBER(V293),ISNUMBER(Q293),Q293&gt;V293),INDEX(Ajustes!$E$9:$E$17,MATCH(L293,Ajustes!$B$9:$B$17,0)),""))))))</f>
        <v/>
      </c>
      <c r="B293" s="22" t="n"/>
      <c r="C293" s="23" t="n"/>
      <c r="D293" s="24" t="n"/>
      <c r="E293" s="25" t="n"/>
      <c r="F293" s="25" t="n"/>
      <c r="G293" s="25" t="n"/>
      <c r="H293" s="26" t="n"/>
      <c r="I293" s="23" t="n"/>
      <c r="J293" s="25" t="n"/>
      <c r="K293" s="25" t="n"/>
      <c r="L293" s="25" t="n"/>
      <c r="M293" s="23" t="n"/>
      <c r="N293" s="23" t="n"/>
      <c r="O293" s="27" t="n"/>
      <c r="P293" s="25" t="n"/>
      <c r="Q293" s="28" t="str">
        <f>IF(OR(T293=0,L293="Cobrado",L293="Anulado",NOT(ISNUMBER(U293))),"",MAX(0,INT(Ajustes!$C$5)-INT(U293)))</f>
        <v/>
      </c>
      <c r="R293" s="28" t="str">
        <f>IF(OR(T293=0,L293="Anulado",NOT(ISNUMBER(N293)),NOT(ISNUMBER(I293))),"",IF(INT(N293)=INT(I293),"Sí",IF(INT(N293)&gt;INT(I293),"Tarde","Antes")))</f>
        <v/>
      </c>
      <c r="S293" t="str">
        <f>IF(T293=0,"",IF(L293="","falta el estado",IF(NOT(ISNUMBER(MATCH(L293,Ajustes!$B$9:$B$17,0))),"el estado no es de la lista",IF(E293="","falta el cliente",IF(OR(AND(C293&lt;&gt;"",NOT(ISNUMBER(C293))),AND(I293&lt;&gt;"",NOT(ISNUMBER(I293))),AND(M293&lt;&gt;"",NOT(ISNUMBER(M293))),AND(N293&lt;&gt;"",NOT(ISNUMBER(N293)))),"hay una fecha mal escrita",IF(AND(H293&lt;&gt;"",NOT(ISNUMBER(H293))),"el importe no es un número",IF(C293="","falta «Recibido el»",IF(AND(L293&lt;&gt;"Recibido",L293&lt;&gt;"Anulado",I293=""),"falta la entrega acordada",IF(AND(L293&lt;&gt;"Recibido",L293&lt;&gt;"Anulado",M293=""),"falta la fecha del estado",IF(AND(OR(L293="Entregado",L293="Facturado",L293="Cobrado"),N293=""),"falta «Entregado el»",IF(AND(N293&lt;&gt;"",OR(L293="Recibido",L293="Confirmado",L293="Preparado",L293="En reparto")),"tiene «Entregado el»: cambia el estado",IF(OR(INT(C293)&gt;INT(Ajustes!$C$5),AND(M293&lt;&gt;"",INT(M293)&gt;INT(Ajustes!$C$5)),AND(N293&lt;&gt;"",INT(N293)&gt;INT(Ajustes!$C$5))),"hay una fecha posterior a hoy",IF(AND(M293&lt;&gt;"",INT(M293)&lt;INT(C293)),"la fecha del estado es anterior a «Recibido el»",IF(AND(N293&lt;&gt;"",INT(N293)&lt;INT(C293)),"«Entregado el» es anterior a «Recibido el»",""))))))))))))))</f>
        <v/>
      </c>
      <c r="T293">
        <f>IF(COUNTA(B293:P293)&gt;0,1,0)</f>
        <v>0</v>
      </c>
      <c r="U293" t="str">
        <f>IF(T293=0,"",IF(AND(L293="Recibido",M293=""),IF(C293="","",C293),IF(M293="","",M293)))</f>
        <v/>
      </c>
      <c r="V293" t="str">
        <f>IF(OR(T293=0,NOT(ISNUMBER(MATCH(L293,Ajustes!$B$9:$B$17,0)))),"",IF(INDEX(Ajustes!$C$9:$C$17,MATCH(L293,Ajustes!$B$9:$B$17,0))="","",INDEX(Ajustes!$C$9:$C$17,MATCH(L293,Ajustes!$B$9:$B$17,0))))</f>
        <v/>
      </c>
      <c r="W293">
        <f>IF(AND(T293=1,N293="",OR(L293="Recibido",L293="Confirmado",L293="Preparado",L293="En reparto",L293="Incidencia")),1,0)</f>
        <v>0</v>
      </c>
      <c r="X293">
        <f>IF(S293&lt;&gt;"",1,0)</f>
        <v>0</v>
      </c>
      <c r="Y293">
        <f>IF(A293&lt;&gt;"",1,0)</f>
        <v>0</v>
      </c>
      <c r="Z293">
        <f>IF(T293=1,ROW()-5,0)</f>
        <v>0</v>
      </c>
    </row>
    <row r="294">
      <c r="A294" s="21" t="str">
        <f>IF(T294=0,"",IF(S294&lt;&gt;"","Revisa: "&amp;S294,IF(OR(L294="Cobrado",L294="Anulado"),"",IF(AND(N294="",OR(L294="Recibido",L294="Confirmado",L294="Preparado",L294="En reparto",L294="Incidencia"),ISNUMBER(I294),INT(Ajustes!$C$5)&gt;INT(I294)),"Retrasado",IF(OR(L294="Entregado",L294="Facturado"),IF(AND(ISNUMBER(V294),ISNUMBER(N294),INT(Ajustes!$C$5)-INT(N294)&gt;V294),IF(L294="Entregado","Sin facturar","Cobro vencido"),""),IF(AND(ISNUMBER(V294),ISNUMBER(Q294),Q294&gt;V294),INDEX(Ajustes!$E$9:$E$17,MATCH(L294,Ajustes!$B$9:$B$17,0)),""))))))</f>
        <v/>
      </c>
      <c r="B294" s="22" t="n"/>
      <c r="C294" s="23" t="n"/>
      <c r="D294" s="24" t="n"/>
      <c r="E294" s="25" t="n"/>
      <c r="F294" s="25" t="n"/>
      <c r="G294" s="25" t="n"/>
      <c r="H294" s="26" t="n"/>
      <c r="I294" s="23" t="n"/>
      <c r="J294" s="25" t="n"/>
      <c r="K294" s="25" t="n"/>
      <c r="L294" s="25" t="n"/>
      <c r="M294" s="23" t="n"/>
      <c r="N294" s="23" t="n"/>
      <c r="O294" s="27" t="n"/>
      <c r="P294" s="25" t="n"/>
      <c r="Q294" s="28" t="str">
        <f>IF(OR(T294=0,L294="Cobrado",L294="Anulado",NOT(ISNUMBER(U294))),"",MAX(0,INT(Ajustes!$C$5)-INT(U294)))</f>
        <v/>
      </c>
      <c r="R294" s="28" t="str">
        <f>IF(OR(T294=0,L294="Anulado",NOT(ISNUMBER(N294)),NOT(ISNUMBER(I294))),"",IF(INT(N294)=INT(I294),"Sí",IF(INT(N294)&gt;INT(I294),"Tarde","Antes")))</f>
        <v/>
      </c>
      <c r="S294" t="str">
        <f>IF(T294=0,"",IF(L294="","falta el estado",IF(NOT(ISNUMBER(MATCH(L294,Ajustes!$B$9:$B$17,0))),"el estado no es de la lista",IF(E294="","falta el cliente",IF(OR(AND(C294&lt;&gt;"",NOT(ISNUMBER(C294))),AND(I294&lt;&gt;"",NOT(ISNUMBER(I294))),AND(M294&lt;&gt;"",NOT(ISNUMBER(M294))),AND(N294&lt;&gt;"",NOT(ISNUMBER(N294)))),"hay una fecha mal escrita",IF(AND(H294&lt;&gt;"",NOT(ISNUMBER(H294))),"el importe no es un número",IF(C294="","falta «Recibido el»",IF(AND(L294&lt;&gt;"Recibido",L294&lt;&gt;"Anulado",I294=""),"falta la entrega acordada",IF(AND(L294&lt;&gt;"Recibido",L294&lt;&gt;"Anulado",M294=""),"falta la fecha del estado",IF(AND(OR(L294="Entregado",L294="Facturado",L294="Cobrado"),N294=""),"falta «Entregado el»",IF(AND(N294&lt;&gt;"",OR(L294="Recibido",L294="Confirmado",L294="Preparado",L294="En reparto")),"tiene «Entregado el»: cambia el estado",IF(OR(INT(C294)&gt;INT(Ajustes!$C$5),AND(M294&lt;&gt;"",INT(M294)&gt;INT(Ajustes!$C$5)),AND(N294&lt;&gt;"",INT(N294)&gt;INT(Ajustes!$C$5))),"hay una fecha posterior a hoy",IF(AND(M294&lt;&gt;"",INT(M294)&lt;INT(C294)),"la fecha del estado es anterior a «Recibido el»",IF(AND(N294&lt;&gt;"",INT(N294)&lt;INT(C294)),"«Entregado el» es anterior a «Recibido el»",""))))))))))))))</f>
        <v/>
      </c>
      <c r="T294">
        <f>IF(COUNTA(B294:P294)&gt;0,1,0)</f>
        <v>0</v>
      </c>
      <c r="U294" t="str">
        <f>IF(T294=0,"",IF(AND(L294="Recibido",M294=""),IF(C294="","",C294),IF(M294="","",M294)))</f>
        <v/>
      </c>
      <c r="V294" t="str">
        <f>IF(OR(T294=0,NOT(ISNUMBER(MATCH(L294,Ajustes!$B$9:$B$17,0)))),"",IF(INDEX(Ajustes!$C$9:$C$17,MATCH(L294,Ajustes!$B$9:$B$17,0))="","",INDEX(Ajustes!$C$9:$C$17,MATCH(L294,Ajustes!$B$9:$B$17,0))))</f>
        <v/>
      </c>
      <c r="W294">
        <f>IF(AND(T294=1,N294="",OR(L294="Recibido",L294="Confirmado",L294="Preparado",L294="En reparto",L294="Incidencia")),1,0)</f>
        <v>0</v>
      </c>
      <c r="X294">
        <f>IF(S294&lt;&gt;"",1,0)</f>
        <v>0</v>
      </c>
      <c r="Y294">
        <f>IF(A294&lt;&gt;"",1,0)</f>
        <v>0</v>
      </c>
      <c r="Z294">
        <f>IF(T294=1,ROW()-5,0)</f>
        <v>0</v>
      </c>
    </row>
    <row r="295">
      <c r="A295" s="21" t="str">
        <f>IF(T295=0,"",IF(S295&lt;&gt;"","Revisa: "&amp;S295,IF(OR(L295="Cobrado",L295="Anulado"),"",IF(AND(N295="",OR(L295="Recibido",L295="Confirmado",L295="Preparado",L295="En reparto",L295="Incidencia"),ISNUMBER(I295),INT(Ajustes!$C$5)&gt;INT(I295)),"Retrasado",IF(OR(L295="Entregado",L295="Facturado"),IF(AND(ISNUMBER(V295),ISNUMBER(N295),INT(Ajustes!$C$5)-INT(N295)&gt;V295),IF(L295="Entregado","Sin facturar","Cobro vencido"),""),IF(AND(ISNUMBER(V295),ISNUMBER(Q295),Q295&gt;V295),INDEX(Ajustes!$E$9:$E$17,MATCH(L295,Ajustes!$B$9:$B$17,0)),""))))))</f>
        <v/>
      </c>
      <c r="B295" s="22" t="n"/>
      <c r="C295" s="23" t="n"/>
      <c r="D295" s="24" t="n"/>
      <c r="E295" s="25" t="n"/>
      <c r="F295" s="25" t="n"/>
      <c r="G295" s="25" t="n"/>
      <c r="H295" s="26" t="n"/>
      <c r="I295" s="23" t="n"/>
      <c r="J295" s="25" t="n"/>
      <c r="K295" s="25" t="n"/>
      <c r="L295" s="25" t="n"/>
      <c r="M295" s="23" t="n"/>
      <c r="N295" s="23" t="n"/>
      <c r="O295" s="27" t="n"/>
      <c r="P295" s="25" t="n"/>
      <c r="Q295" s="28" t="str">
        <f>IF(OR(T295=0,L295="Cobrado",L295="Anulado",NOT(ISNUMBER(U295))),"",MAX(0,INT(Ajustes!$C$5)-INT(U295)))</f>
        <v/>
      </c>
      <c r="R295" s="28" t="str">
        <f>IF(OR(T295=0,L295="Anulado",NOT(ISNUMBER(N295)),NOT(ISNUMBER(I295))),"",IF(INT(N295)=INT(I295),"Sí",IF(INT(N295)&gt;INT(I295),"Tarde","Antes")))</f>
        <v/>
      </c>
      <c r="S295" t="str">
        <f>IF(T295=0,"",IF(L295="","falta el estado",IF(NOT(ISNUMBER(MATCH(L295,Ajustes!$B$9:$B$17,0))),"el estado no es de la lista",IF(E295="","falta el cliente",IF(OR(AND(C295&lt;&gt;"",NOT(ISNUMBER(C295))),AND(I295&lt;&gt;"",NOT(ISNUMBER(I295))),AND(M295&lt;&gt;"",NOT(ISNUMBER(M295))),AND(N295&lt;&gt;"",NOT(ISNUMBER(N295)))),"hay una fecha mal escrita",IF(AND(H295&lt;&gt;"",NOT(ISNUMBER(H295))),"el importe no es un número",IF(C295="","falta «Recibido el»",IF(AND(L295&lt;&gt;"Recibido",L295&lt;&gt;"Anulado",I295=""),"falta la entrega acordada",IF(AND(L295&lt;&gt;"Recibido",L295&lt;&gt;"Anulado",M295=""),"falta la fecha del estado",IF(AND(OR(L295="Entregado",L295="Facturado",L295="Cobrado"),N295=""),"falta «Entregado el»",IF(AND(N295&lt;&gt;"",OR(L295="Recibido",L295="Confirmado",L295="Preparado",L295="En reparto")),"tiene «Entregado el»: cambia el estado",IF(OR(INT(C295)&gt;INT(Ajustes!$C$5),AND(M295&lt;&gt;"",INT(M295)&gt;INT(Ajustes!$C$5)),AND(N295&lt;&gt;"",INT(N295)&gt;INT(Ajustes!$C$5))),"hay una fecha posterior a hoy",IF(AND(M295&lt;&gt;"",INT(M295)&lt;INT(C295)),"la fecha del estado es anterior a «Recibido el»",IF(AND(N295&lt;&gt;"",INT(N295)&lt;INT(C295)),"«Entregado el» es anterior a «Recibido el»",""))))))))))))))</f>
        <v/>
      </c>
      <c r="T295">
        <f>IF(COUNTA(B295:P295)&gt;0,1,0)</f>
        <v>0</v>
      </c>
      <c r="U295" t="str">
        <f>IF(T295=0,"",IF(AND(L295="Recibido",M295=""),IF(C295="","",C295),IF(M295="","",M295)))</f>
        <v/>
      </c>
      <c r="V295" t="str">
        <f>IF(OR(T295=0,NOT(ISNUMBER(MATCH(L295,Ajustes!$B$9:$B$17,0)))),"",IF(INDEX(Ajustes!$C$9:$C$17,MATCH(L295,Ajustes!$B$9:$B$17,0))="","",INDEX(Ajustes!$C$9:$C$17,MATCH(L295,Ajustes!$B$9:$B$17,0))))</f>
        <v/>
      </c>
      <c r="W295">
        <f>IF(AND(T295=1,N295="",OR(L295="Recibido",L295="Confirmado",L295="Preparado",L295="En reparto",L295="Incidencia")),1,0)</f>
        <v>0</v>
      </c>
      <c r="X295">
        <f>IF(S295&lt;&gt;"",1,0)</f>
        <v>0</v>
      </c>
      <c r="Y295">
        <f>IF(A295&lt;&gt;"",1,0)</f>
        <v>0</v>
      </c>
      <c r="Z295">
        <f>IF(T295=1,ROW()-5,0)</f>
        <v>0</v>
      </c>
    </row>
    <row r="296">
      <c r="A296" s="21" t="str">
        <f>IF(T296=0,"",IF(S296&lt;&gt;"","Revisa: "&amp;S296,IF(OR(L296="Cobrado",L296="Anulado"),"",IF(AND(N296="",OR(L296="Recibido",L296="Confirmado",L296="Preparado",L296="En reparto",L296="Incidencia"),ISNUMBER(I296),INT(Ajustes!$C$5)&gt;INT(I296)),"Retrasado",IF(OR(L296="Entregado",L296="Facturado"),IF(AND(ISNUMBER(V296),ISNUMBER(N296),INT(Ajustes!$C$5)-INT(N296)&gt;V296),IF(L296="Entregado","Sin facturar","Cobro vencido"),""),IF(AND(ISNUMBER(V296),ISNUMBER(Q296),Q296&gt;V296),INDEX(Ajustes!$E$9:$E$17,MATCH(L296,Ajustes!$B$9:$B$17,0)),""))))))</f>
        <v/>
      </c>
      <c r="B296" s="22" t="n"/>
      <c r="C296" s="23" t="n"/>
      <c r="D296" s="24" t="n"/>
      <c r="E296" s="25" t="n"/>
      <c r="F296" s="25" t="n"/>
      <c r="G296" s="25" t="n"/>
      <c r="H296" s="26" t="n"/>
      <c r="I296" s="23" t="n"/>
      <c r="J296" s="25" t="n"/>
      <c r="K296" s="25" t="n"/>
      <c r="L296" s="25" t="n"/>
      <c r="M296" s="23" t="n"/>
      <c r="N296" s="23" t="n"/>
      <c r="O296" s="27" t="n"/>
      <c r="P296" s="25" t="n"/>
      <c r="Q296" s="28" t="str">
        <f>IF(OR(T296=0,L296="Cobrado",L296="Anulado",NOT(ISNUMBER(U296))),"",MAX(0,INT(Ajustes!$C$5)-INT(U296)))</f>
        <v/>
      </c>
      <c r="R296" s="28" t="str">
        <f>IF(OR(T296=0,L296="Anulado",NOT(ISNUMBER(N296)),NOT(ISNUMBER(I296))),"",IF(INT(N296)=INT(I296),"Sí",IF(INT(N296)&gt;INT(I296),"Tarde","Antes")))</f>
        <v/>
      </c>
      <c r="S296" t="str">
        <f>IF(T296=0,"",IF(L296="","falta el estado",IF(NOT(ISNUMBER(MATCH(L296,Ajustes!$B$9:$B$17,0))),"el estado no es de la lista",IF(E296="","falta el cliente",IF(OR(AND(C296&lt;&gt;"",NOT(ISNUMBER(C296))),AND(I296&lt;&gt;"",NOT(ISNUMBER(I296))),AND(M296&lt;&gt;"",NOT(ISNUMBER(M296))),AND(N296&lt;&gt;"",NOT(ISNUMBER(N296)))),"hay una fecha mal escrita",IF(AND(H296&lt;&gt;"",NOT(ISNUMBER(H296))),"el importe no es un número",IF(C296="","falta «Recibido el»",IF(AND(L296&lt;&gt;"Recibido",L296&lt;&gt;"Anulado",I296=""),"falta la entrega acordada",IF(AND(L296&lt;&gt;"Recibido",L296&lt;&gt;"Anulado",M296=""),"falta la fecha del estado",IF(AND(OR(L296="Entregado",L296="Facturado",L296="Cobrado"),N296=""),"falta «Entregado el»",IF(AND(N296&lt;&gt;"",OR(L296="Recibido",L296="Confirmado",L296="Preparado",L296="En reparto")),"tiene «Entregado el»: cambia el estado",IF(OR(INT(C296)&gt;INT(Ajustes!$C$5),AND(M296&lt;&gt;"",INT(M296)&gt;INT(Ajustes!$C$5)),AND(N296&lt;&gt;"",INT(N296)&gt;INT(Ajustes!$C$5))),"hay una fecha posterior a hoy",IF(AND(M296&lt;&gt;"",INT(M296)&lt;INT(C296)),"la fecha del estado es anterior a «Recibido el»",IF(AND(N296&lt;&gt;"",INT(N296)&lt;INT(C296)),"«Entregado el» es anterior a «Recibido el»",""))))))))))))))</f>
        <v/>
      </c>
      <c r="T296">
        <f>IF(COUNTA(B296:P296)&gt;0,1,0)</f>
        <v>0</v>
      </c>
      <c r="U296" t="str">
        <f>IF(T296=0,"",IF(AND(L296="Recibido",M296=""),IF(C296="","",C296),IF(M296="","",M296)))</f>
        <v/>
      </c>
      <c r="V296" t="str">
        <f>IF(OR(T296=0,NOT(ISNUMBER(MATCH(L296,Ajustes!$B$9:$B$17,0)))),"",IF(INDEX(Ajustes!$C$9:$C$17,MATCH(L296,Ajustes!$B$9:$B$17,0))="","",INDEX(Ajustes!$C$9:$C$17,MATCH(L296,Ajustes!$B$9:$B$17,0))))</f>
        <v/>
      </c>
      <c r="W296">
        <f>IF(AND(T296=1,N296="",OR(L296="Recibido",L296="Confirmado",L296="Preparado",L296="En reparto",L296="Incidencia")),1,0)</f>
        <v>0</v>
      </c>
      <c r="X296">
        <f>IF(S296&lt;&gt;"",1,0)</f>
        <v>0</v>
      </c>
      <c r="Y296">
        <f>IF(A296&lt;&gt;"",1,0)</f>
        <v>0</v>
      </c>
      <c r="Z296">
        <f>IF(T296=1,ROW()-5,0)</f>
        <v>0</v>
      </c>
    </row>
    <row r="297">
      <c r="A297" s="21" t="str">
        <f>IF(T297=0,"",IF(S297&lt;&gt;"","Revisa: "&amp;S297,IF(OR(L297="Cobrado",L297="Anulado"),"",IF(AND(N297="",OR(L297="Recibido",L297="Confirmado",L297="Preparado",L297="En reparto",L297="Incidencia"),ISNUMBER(I297),INT(Ajustes!$C$5)&gt;INT(I297)),"Retrasado",IF(OR(L297="Entregado",L297="Facturado"),IF(AND(ISNUMBER(V297),ISNUMBER(N297),INT(Ajustes!$C$5)-INT(N297)&gt;V297),IF(L297="Entregado","Sin facturar","Cobro vencido"),""),IF(AND(ISNUMBER(V297),ISNUMBER(Q297),Q297&gt;V297),INDEX(Ajustes!$E$9:$E$17,MATCH(L297,Ajustes!$B$9:$B$17,0)),""))))))</f>
        <v/>
      </c>
      <c r="B297" s="22" t="n"/>
      <c r="C297" s="23" t="n"/>
      <c r="D297" s="24" t="n"/>
      <c r="E297" s="25" t="n"/>
      <c r="F297" s="25" t="n"/>
      <c r="G297" s="25" t="n"/>
      <c r="H297" s="26" t="n"/>
      <c r="I297" s="23" t="n"/>
      <c r="J297" s="25" t="n"/>
      <c r="K297" s="25" t="n"/>
      <c r="L297" s="25" t="n"/>
      <c r="M297" s="23" t="n"/>
      <c r="N297" s="23" t="n"/>
      <c r="O297" s="27" t="n"/>
      <c r="P297" s="25" t="n"/>
      <c r="Q297" s="28" t="str">
        <f>IF(OR(T297=0,L297="Cobrado",L297="Anulado",NOT(ISNUMBER(U297))),"",MAX(0,INT(Ajustes!$C$5)-INT(U297)))</f>
        <v/>
      </c>
      <c r="R297" s="28" t="str">
        <f>IF(OR(T297=0,L297="Anulado",NOT(ISNUMBER(N297)),NOT(ISNUMBER(I297))),"",IF(INT(N297)=INT(I297),"Sí",IF(INT(N297)&gt;INT(I297),"Tarde","Antes")))</f>
        <v/>
      </c>
      <c r="S297" t="str">
        <f>IF(T297=0,"",IF(L297="","falta el estado",IF(NOT(ISNUMBER(MATCH(L297,Ajustes!$B$9:$B$17,0))),"el estado no es de la lista",IF(E297="","falta el cliente",IF(OR(AND(C297&lt;&gt;"",NOT(ISNUMBER(C297))),AND(I297&lt;&gt;"",NOT(ISNUMBER(I297))),AND(M297&lt;&gt;"",NOT(ISNUMBER(M297))),AND(N297&lt;&gt;"",NOT(ISNUMBER(N297)))),"hay una fecha mal escrita",IF(AND(H297&lt;&gt;"",NOT(ISNUMBER(H297))),"el importe no es un número",IF(C297="","falta «Recibido el»",IF(AND(L297&lt;&gt;"Recibido",L297&lt;&gt;"Anulado",I297=""),"falta la entrega acordada",IF(AND(L297&lt;&gt;"Recibido",L297&lt;&gt;"Anulado",M297=""),"falta la fecha del estado",IF(AND(OR(L297="Entregado",L297="Facturado",L297="Cobrado"),N297=""),"falta «Entregado el»",IF(AND(N297&lt;&gt;"",OR(L297="Recibido",L297="Confirmado",L297="Preparado",L297="En reparto")),"tiene «Entregado el»: cambia el estado",IF(OR(INT(C297)&gt;INT(Ajustes!$C$5),AND(M297&lt;&gt;"",INT(M297)&gt;INT(Ajustes!$C$5)),AND(N297&lt;&gt;"",INT(N297)&gt;INT(Ajustes!$C$5))),"hay una fecha posterior a hoy",IF(AND(M297&lt;&gt;"",INT(M297)&lt;INT(C297)),"la fecha del estado es anterior a «Recibido el»",IF(AND(N297&lt;&gt;"",INT(N297)&lt;INT(C297)),"«Entregado el» es anterior a «Recibido el»",""))))))))))))))</f>
        <v/>
      </c>
      <c r="T297">
        <f>IF(COUNTA(B297:P297)&gt;0,1,0)</f>
        <v>0</v>
      </c>
      <c r="U297" t="str">
        <f>IF(T297=0,"",IF(AND(L297="Recibido",M297=""),IF(C297="","",C297),IF(M297="","",M297)))</f>
        <v/>
      </c>
      <c r="V297" t="str">
        <f>IF(OR(T297=0,NOT(ISNUMBER(MATCH(L297,Ajustes!$B$9:$B$17,0)))),"",IF(INDEX(Ajustes!$C$9:$C$17,MATCH(L297,Ajustes!$B$9:$B$17,0))="","",INDEX(Ajustes!$C$9:$C$17,MATCH(L297,Ajustes!$B$9:$B$17,0))))</f>
        <v/>
      </c>
      <c r="W297">
        <f>IF(AND(T297=1,N297="",OR(L297="Recibido",L297="Confirmado",L297="Preparado",L297="En reparto",L297="Incidencia")),1,0)</f>
        <v>0</v>
      </c>
      <c r="X297">
        <f>IF(S297&lt;&gt;"",1,0)</f>
        <v>0</v>
      </c>
      <c r="Y297">
        <f>IF(A297&lt;&gt;"",1,0)</f>
        <v>0</v>
      </c>
      <c r="Z297">
        <f>IF(T297=1,ROW()-5,0)</f>
        <v>0</v>
      </c>
    </row>
    <row r="298">
      <c r="A298" s="21" t="str">
        <f>IF(T298=0,"",IF(S298&lt;&gt;"","Revisa: "&amp;S298,IF(OR(L298="Cobrado",L298="Anulado"),"",IF(AND(N298="",OR(L298="Recibido",L298="Confirmado",L298="Preparado",L298="En reparto",L298="Incidencia"),ISNUMBER(I298),INT(Ajustes!$C$5)&gt;INT(I298)),"Retrasado",IF(OR(L298="Entregado",L298="Facturado"),IF(AND(ISNUMBER(V298),ISNUMBER(N298),INT(Ajustes!$C$5)-INT(N298)&gt;V298),IF(L298="Entregado","Sin facturar","Cobro vencido"),""),IF(AND(ISNUMBER(V298),ISNUMBER(Q298),Q298&gt;V298),INDEX(Ajustes!$E$9:$E$17,MATCH(L298,Ajustes!$B$9:$B$17,0)),""))))))</f>
        <v/>
      </c>
      <c r="B298" s="22" t="n"/>
      <c r="C298" s="23" t="n"/>
      <c r="D298" s="24" t="n"/>
      <c r="E298" s="25" t="n"/>
      <c r="F298" s="25" t="n"/>
      <c r="G298" s="25" t="n"/>
      <c r="H298" s="26" t="n"/>
      <c r="I298" s="23" t="n"/>
      <c r="J298" s="25" t="n"/>
      <c r="K298" s="25" t="n"/>
      <c r="L298" s="25" t="n"/>
      <c r="M298" s="23" t="n"/>
      <c r="N298" s="23" t="n"/>
      <c r="O298" s="27" t="n"/>
      <c r="P298" s="25" t="n"/>
      <c r="Q298" s="28" t="str">
        <f>IF(OR(T298=0,L298="Cobrado",L298="Anulado",NOT(ISNUMBER(U298))),"",MAX(0,INT(Ajustes!$C$5)-INT(U298)))</f>
        <v/>
      </c>
      <c r="R298" s="28" t="str">
        <f>IF(OR(T298=0,L298="Anulado",NOT(ISNUMBER(N298)),NOT(ISNUMBER(I298))),"",IF(INT(N298)=INT(I298),"Sí",IF(INT(N298)&gt;INT(I298),"Tarde","Antes")))</f>
        <v/>
      </c>
      <c r="S298" t="str">
        <f>IF(T298=0,"",IF(L298="","falta el estado",IF(NOT(ISNUMBER(MATCH(L298,Ajustes!$B$9:$B$17,0))),"el estado no es de la lista",IF(E298="","falta el cliente",IF(OR(AND(C298&lt;&gt;"",NOT(ISNUMBER(C298))),AND(I298&lt;&gt;"",NOT(ISNUMBER(I298))),AND(M298&lt;&gt;"",NOT(ISNUMBER(M298))),AND(N298&lt;&gt;"",NOT(ISNUMBER(N298)))),"hay una fecha mal escrita",IF(AND(H298&lt;&gt;"",NOT(ISNUMBER(H298))),"el importe no es un número",IF(C298="","falta «Recibido el»",IF(AND(L298&lt;&gt;"Recibido",L298&lt;&gt;"Anulado",I298=""),"falta la entrega acordada",IF(AND(L298&lt;&gt;"Recibido",L298&lt;&gt;"Anulado",M298=""),"falta la fecha del estado",IF(AND(OR(L298="Entregado",L298="Facturado",L298="Cobrado"),N298=""),"falta «Entregado el»",IF(AND(N298&lt;&gt;"",OR(L298="Recibido",L298="Confirmado",L298="Preparado",L298="En reparto")),"tiene «Entregado el»: cambia el estado",IF(OR(INT(C298)&gt;INT(Ajustes!$C$5),AND(M298&lt;&gt;"",INT(M298)&gt;INT(Ajustes!$C$5)),AND(N298&lt;&gt;"",INT(N298)&gt;INT(Ajustes!$C$5))),"hay una fecha posterior a hoy",IF(AND(M298&lt;&gt;"",INT(M298)&lt;INT(C298)),"la fecha del estado es anterior a «Recibido el»",IF(AND(N298&lt;&gt;"",INT(N298)&lt;INT(C298)),"«Entregado el» es anterior a «Recibido el»",""))))))))))))))</f>
        <v/>
      </c>
      <c r="T298">
        <f>IF(COUNTA(B298:P298)&gt;0,1,0)</f>
        <v>0</v>
      </c>
      <c r="U298" t="str">
        <f>IF(T298=0,"",IF(AND(L298="Recibido",M298=""),IF(C298="","",C298),IF(M298="","",M298)))</f>
        <v/>
      </c>
      <c r="V298" t="str">
        <f>IF(OR(T298=0,NOT(ISNUMBER(MATCH(L298,Ajustes!$B$9:$B$17,0)))),"",IF(INDEX(Ajustes!$C$9:$C$17,MATCH(L298,Ajustes!$B$9:$B$17,0))="","",INDEX(Ajustes!$C$9:$C$17,MATCH(L298,Ajustes!$B$9:$B$17,0))))</f>
        <v/>
      </c>
      <c r="W298">
        <f>IF(AND(T298=1,N298="",OR(L298="Recibido",L298="Confirmado",L298="Preparado",L298="En reparto",L298="Incidencia")),1,0)</f>
        <v>0</v>
      </c>
      <c r="X298">
        <f>IF(S298&lt;&gt;"",1,0)</f>
        <v>0</v>
      </c>
      <c r="Y298">
        <f>IF(A298&lt;&gt;"",1,0)</f>
        <v>0</v>
      </c>
      <c r="Z298">
        <f>IF(T298=1,ROW()-5,0)</f>
        <v>0</v>
      </c>
    </row>
    <row r="299">
      <c r="A299" s="21" t="str">
        <f>IF(T299=0,"",IF(S299&lt;&gt;"","Revisa: "&amp;S299,IF(OR(L299="Cobrado",L299="Anulado"),"",IF(AND(N299="",OR(L299="Recibido",L299="Confirmado",L299="Preparado",L299="En reparto",L299="Incidencia"),ISNUMBER(I299),INT(Ajustes!$C$5)&gt;INT(I299)),"Retrasado",IF(OR(L299="Entregado",L299="Facturado"),IF(AND(ISNUMBER(V299),ISNUMBER(N299),INT(Ajustes!$C$5)-INT(N299)&gt;V299),IF(L299="Entregado","Sin facturar","Cobro vencido"),""),IF(AND(ISNUMBER(V299),ISNUMBER(Q299),Q299&gt;V299),INDEX(Ajustes!$E$9:$E$17,MATCH(L299,Ajustes!$B$9:$B$17,0)),""))))))</f>
        <v/>
      </c>
      <c r="B299" s="22" t="n"/>
      <c r="C299" s="23" t="n"/>
      <c r="D299" s="24" t="n"/>
      <c r="E299" s="25" t="n"/>
      <c r="F299" s="25" t="n"/>
      <c r="G299" s="25" t="n"/>
      <c r="H299" s="26" t="n"/>
      <c r="I299" s="23" t="n"/>
      <c r="J299" s="25" t="n"/>
      <c r="K299" s="25" t="n"/>
      <c r="L299" s="25" t="n"/>
      <c r="M299" s="23" t="n"/>
      <c r="N299" s="23" t="n"/>
      <c r="O299" s="27" t="n"/>
      <c r="P299" s="25" t="n"/>
      <c r="Q299" s="28" t="str">
        <f>IF(OR(T299=0,L299="Cobrado",L299="Anulado",NOT(ISNUMBER(U299))),"",MAX(0,INT(Ajustes!$C$5)-INT(U299)))</f>
        <v/>
      </c>
      <c r="R299" s="28" t="str">
        <f>IF(OR(T299=0,L299="Anulado",NOT(ISNUMBER(N299)),NOT(ISNUMBER(I299))),"",IF(INT(N299)=INT(I299),"Sí",IF(INT(N299)&gt;INT(I299),"Tarde","Antes")))</f>
        <v/>
      </c>
      <c r="S299" t="str">
        <f>IF(T299=0,"",IF(L299="","falta el estado",IF(NOT(ISNUMBER(MATCH(L299,Ajustes!$B$9:$B$17,0))),"el estado no es de la lista",IF(E299="","falta el cliente",IF(OR(AND(C299&lt;&gt;"",NOT(ISNUMBER(C299))),AND(I299&lt;&gt;"",NOT(ISNUMBER(I299))),AND(M299&lt;&gt;"",NOT(ISNUMBER(M299))),AND(N299&lt;&gt;"",NOT(ISNUMBER(N299)))),"hay una fecha mal escrita",IF(AND(H299&lt;&gt;"",NOT(ISNUMBER(H299))),"el importe no es un número",IF(C299="","falta «Recibido el»",IF(AND(L299&lt;&gt;"Recibido",L299&lt;&gt;"Anulado",I299=""),"falta la entrega acordada",IF(AND(L299&lt;&gt;"Recibido",L299&lt;&gt;"Anulado",M299=""),"falta la fecha del estado",IF(AND(OR(L299="Entregado",L299="Facturado",L299="Cobrado"),N299=""),"falta «Entregado el»",IF(AND(N299&lt;&gt;"",OR(L299="Recibido",L299="Confirmado",L299="Preparado",L299="En reparto")),"tiene «Entregado el»: cambia el estado",IF(OR(INT(C299)&gt;INT(Ajustes!$C$5),AND(M299&lt;&gt;"",INT(M299)&gt;INT(Ajustes!$C$5)),AND(N299&lt;&gt;"",INT(N299)&gt;INT(Ajustes!$C$5))),"hay una fecha posterior a hoy",IF(AND(M299&lt;&gt;"",INT(M299)&lt;INT(C299)),"la fecha del estado es anterior a «Recibido el»",IF(AND(N299&lt;&gt;"",INT(N299)&lt;INT(C299)),"«Entregado el» es anterior a «Recibido el»",""))))))))))))))</f>
        <v/>
      </c>
      <c r="T299">
        <f>IF(COUNTA(B299:P299)&gt;0,1,0)</f>
        <v>0</v>
      </c>
      <c r="U299" t="str">
        <f>IF(T299=0,"",IF(AND(L299="Recibido",M299=""),IF(C299="","",C299),IF(M299="","",M299)))</f>
        <v/>
      </c>
      <c r="V299" t="str">
        <f>IF(OR(T299=0,NOT(ISNUMBER(MATCH(L299,Ajustes!$B$9:$B$17,0)))),"",IF(INDEX(Ajustes!$C$9:$C$17,MATCH(L299,Ajustes!$B$9:$B$17,0))="","",INDEX(Ajustes!$C$9:$C$17,MATCH(L299,Ajustes!$B$9:$B$17,0))))</f>
        <v/>
      </c>
      <c r="W299">
        <f>IF(AND(T299=1,N299="",OR(L299="Recibido",L299="Confirmado",L299="Preparado",L299="En reparto",L299="Incidencia")),1,0)</f>
        <v>0</v>
      </c>
      <c r="X299">
        <f>IF(S299&lt;&gt;"",1,0)</f>
        <v>0</v>
      </c>
      <c r="Y299">
        <f>IF(A299&lt;&gt;"",1,0)</f>
        <v>0</v>
      </c>
      <c r="Z299">
        <f>IF(T299=1,ROW()-5,0)</f>
        <v>0</v>
      </c>
    </row>
    <row r="300">
      <c r="A300" s="21" t="str">
        <f>IF(T300=0,"",IF(S300&lt;&gt;"","Revisa: "&amp;S300,IF(OR(L300="Cobrado",L300="Anulado"),"",IF(AND(N300="",OR(L300="Recibido",L300="Confirmado",L300="Preparado",L300="En reparto",L300="Incidencia"),ISNUMBER(I300),INT(Ajustes!$C$5)&gt;INT(I300)),"Retrasado",IF(OR(L300="Entregado",L300="Facturado"),IF(AND(ISNUMBER(V300),ISNUMBER(N300),INT(Ajustes!$C$5)-INT(N300)&gt;V300),IF(L300="Entregado","Sin facturar","Cobro vencido"),""),IF(AND(ISNUMBER(V300),ISNUMBER(Q300),Q300&gt;V300),INDEX(Ajustes!$E$9:$E$17,MATCH(L300,Ajustes!$B$9:$B$17,0)),""))))))</f>
        <v/>
      </c>
      <c r="B300" s="22" t="n"/>
      <c r="C300" s="23" t="n"/>
      <c r="D300" s="24" t="n"/>
      <c r="E300" s="25" t="n"/>
      <c r="F300" s="25" t="n"/>
      <c r="G300" s="25" t="n"/>
      <c r="H300" s="26" t="n"/>
      <c r="I300" s="23" t="n"/>
      <c r="J300" s="25" t="n"/>
      <c r="K300" s="25" t="n"/>
      <c r="L300" s="25" t="n"/>
      <c r="M300" s="23" t="n"/>
      <c r="N300" s="23" t="n"/>
      <c r="O300" s="27" t="n"/>
      <c r="P300" s="25" t="n"/>
      <c r="Q300" s="28" t="str">
        <f>IF(OR(T300=0,L300="Cobrado",L300="Anulado",NOT(ISNUMBER(U300))),"",MAX(0,INT(Ajustes!$C$5)-INT(U300)))</f>
        <v/>
      </c>
      <c r="R300" s="28" t="str">
        <f>IF(OR(T300=0,L300="Anulado",NOT(ISNUMBER(N300)),NOT(ISNUMBER(I300))),"",IF(INT(N300)=INT(I300),"Sí",IF(INT(N300)&gt;INT(I300),"Tarde","Antes")))</f>
        <v/>
      </c>
      <c r="S300" t="str">
        <f>IF(T300=0,"",IF(L300="","falta el estado",IF(NOT(ISNUMBER(MATCH(L300,Ajustes!$B$9:$B$17,0))),"el estado no es de la lista",IF(E300="","falta el cliente",IF(OR(AND(C300&lt;&gt;"",NOT(ISNUMBER(C300))),AND(I300&lt;&gt;"",NOT(ISNUMBER(I300))),AND(M300&lt;&gt;"",NOT(ISNUMBER(M300))),AND(N300&lt;&gt;"",NOT(ISNUMBER(N300)))),"hay una fecha mal escrita",IF(AND(H300&lt;&gt;"",NOT(ISNUMBER(H300))),"el importe no es un número",IF(C300="","falta «Recibido el»",IF(AND(L300&lt;&gt;"Recibido",L300&lt;&gt;"Anulado",I300=""),"falta la entrega acordada",IF(AND(L300&lt;&gt;"Recibido",L300&lt;&gt;"Anulado",M300=""),"falta la fecha del estado",IF(AND(OR(L300="Entregado",L300="Facturado",L300="Cobrado"),N300=""),"falta «Entregado el»",IF(AND(N300&lt;&gt;"",OR(L300="Recibido",L300="Confirmado",L300="Preparado",L300="En reparto")),"tiene «Entregado el»: cambia el estado",IF(OR(INT(C300)&gt;INT(Ajustes!$C$5),AND(M300&lt;&gt;"",INT(M300)&gt;INT(Ajustes!$C$5)),AND(N300&lt;&gt;"",INT(N300)&gt;INT(Ajustes!$C$5))),"hay una fecha posterior a hoy",IF(AND(M300&lt;&gt;"",INT(M300)&lt;INT(C300)),"la fecha del estado es anterior a «Recibido el»",IF(AND(N300&lt;&gt;"",INT(N300)&lt;INT(C300)),"«Entregado el» es anterior a «Recibido el»",""))))))))))))))</f>
        <v/>
      </c>
      <c r="T300">
        <f>IF(COUNTA(B300:P300)&gt;0,1,0)</f>
        <v>0</v>
      </c>
      <c r="U300" t="str">
        <f>IF(T300=0,"",IF(AND(L300="Recibido",M300=""),IF(C300="","",C300),IF(M300="","",M300)))</f>
        <v/>
      </c>
      <c r="V300" t="str">
        <f>IF(OR(T300=0,NOT(ISNUMBER(MATCH(L300,Ajustes!$B$9:$B$17,0)))),"",IF(INDEX(Ajustes!$C$9:$C$17,MATCH(L300,Ajustes!$B$9:$B$17,0))="","",INDEX(Ajustes!$C$9:$C$17,MATCH(L300,Ajustes!$B$9:$B$17,0))))</f>
        <v/>
      </c>
      <c r="W300">
        <f>IF(AND(T300=1,N300="",OR(L300="Recibido",L300="Confirmado",L300="Preparado",L300="En reparto",L300="Incidencia")),1,0)</f>
        <v>0</v>
      </c>
      <c r="X300">
        <f>IF(S300&lt;&gt;"",1,0)</f>
        <v>0</v>
      </c>
      <c r="Y300">
        <f>IF(A300&lt;&gt;"",1,0)</f>
        <v>0</v>
      </c>
      <c r="Z300">
        <f>IF(T300=1,ROW()-5,0)</f>
        <v>0</v>
      </c>
    </row>
    <row r="301">
      <c r="A301" s="21" t="str">
        <f>IF(T301=0,"",IF(S301&lt;&gt;"","Revisa: "&amp;S301,IF(OR(L301="Cobrado",L301="Anulado"),"",IF(AND(N301="",OR(L301="Recibido",L301="Confirmado",L301="Preparado",L301="En reparto",L301="Incidencia"),ISNUMBER(I301),INT(Ajustes!$C$5)&gt;INT(I301)),"Retrasado",IF(OR(L301="Entregado",L301="Facturado"),IF(AND(ISNUMBER(V301),ISNUMBER(N301),INT(Ajustes!$C$5)-INT(N301)&gt;V301),IF(L301="Entregado","Sin facturar","Cobro vencido"),""),IF(AND(ISNUMBER(V301),ISNUMBER(Q301),Q301&gt;V301),INDEX(Ajustes!$E$9:$E$17,MATCH(L301,Ajustes!$B$9:$B$17,0)),""))))))</f>
        <v/>
      </c>
      <c r="B301" s="22" t="n"/>
      <c r="C301" s="23" t="n"/>
      <c r="D301" s="24" t="n"/>
      <c r="E301" s="25" t="n"/>
      <c r="F301" s="25" t="n"/>
      <c r="G301" s="25" t="n"/>
      <c r="H301" s="26" t="n"/>
      <c r="I301" s="23" t="n"/>
      <c r="J301" s="25" t="n"/>
      <c r="K301" s="25" t="n"/>
      <c r="L301" s="25" t="n"/>
      <c r="M301" s="23" t="n"/>
      <c r="N301" s="23" t="n"/>
      <c r="O301" s="27" t="n"/>
      <c r="P301" s="25" t="n"/>
      <c r="Q301" s="28" t="str">
        <f>IF(OR(T301=0,L301="Cobrado",L301="Anulado",NOT(ISNUMBER(U301))),"",MAX(0,INT(Ajustes!$C$5)-INT(U301)))</f>
        <v/>
      </c>
      <c r="R301" s="28" t="str">
        <f>IF(OR(T301=0,L301="Anulado",NOT(ISNUMBER(N301)),NOT(ISNUMBER(I301))),"",IF(INT(N301)=INT(I301),"Sí",IF(INT(N301)&gt;INT(I301),"Tarde","Antes")))</f>
        <v/>
      </c>
      <c r="S301" t="str">
        <f>IF(T301=0,"",IF(L301="","falta el estado",IF(NOT(ISNUMBER(MATCH(L301,Ajustes!$B$9:$B$17,0))),"el estado no es de la lista",IF(E301="","falta el cliente",IF(OR(AND(C301&lt;&gt;"",NOT(ISNUMBER(C301))),AND(I301&lt;&gt;"",NOT(ISNUMBER(I301))),AND(M301&lt;&gt;"",NOT(ISNUMBER(M301))),AND(N301&lt;&gt;"",NOT(ISNUMBER(N301)))),"hay una fecha mal escrita",IF(AND(H301&lt;&gt;"",NOT(ISNUMBER(H301))),"el importe no es un número",IF(C301="","falta «Recibido el»",IF(AND(L301&lt;&gt;"Recibido",L301&lt;&gt;"Anulado",I301=""),"falta la entrega acordada",IF(AND(L301&lt;&gt;"Recibido",L301&lt;&gt;"Anulado",M301=""),"falta la fecha del estado",IF(AND(OR(L301="Entregado",L301="Facturado",L301="Cobrado"),N301=""),"falta «Entregado el»",IF(AND(N301&lt;&gt;"",OR(L301="Recibido",L301="Confirmado",L301="Preparado",L301="En reparto")),"tiene «Entregado el»: cambia el estado",IF(OR(INT(C301)&gt;INT(Ajustes!$C$5),AND(M301&lt;&gt;"",INT(M301)&gt;INT(Ajustes!$C$5)),AND(N301&lt;&gt;"",INT(N301)&gt;INT(Ajustes!$C$5))),"hay una fecha posterior a hoy",IF(AND(M301&lt;&gt;"",INT(M301)&lt;INT(C301)),"la fecha del estado es anterior a «Recibido el»",IF(AND(N301&lt;&gt;"",INT(N301)&lt;INT(C301)),"«Entregado el» es anterior a «Recibido el»",""))))))))))))))</f>
        <v/>
      </c>
      <c r="T301">
        <f>IF(COUNTA(B301:P301)&gt;0,1,0)</f>
        <v>0</v>
      </c>
      <c r="U301" t="str">
        <f>IF(T301=0,"",IF(AND(L301="Recibido",M301=""),IF(C301="","",C301),IF(M301="","",M301)))</f>
        <v/>
      </c>
      <c r="V301" t="str">
        <f>IF(OR(T301=0,NOT(ISNUMBER(MATCH(L301,Ajustes!$B$9:$B$17,0)))),"",IF(INDEX(Ajustes!$C$9:$C$17,MATCH(L301,Ajustes!$B$9:$B$17,0))="","",INDEX(Ajustes!$C$9:$C$17,MATCH(L301,Ajustes!$B$9:$B$17,0))))</f>
        <v/>
      </c>
      <c r="W301">
        <f>IF(AND(T301=1,N301="",OR(L301="Recibido",L301="Confirmado",L301="Preparado",L301="En reparto",L301="Incidencia")),1,0)</f>
        <v>0</v>
      </c>
      <c r="X301">
        <f>IF(S301&lt;&gt;"",1,0)</f>
        <v>0</v>
      </c>
      <c r="Y301">
        <f>IF(A301&lt;&gt;"",1,0)</f>
        <v>0</v>
      </c>
      <c r="Z301">
        <f>IF(T301=1,ROW()-5,0)</f>
        <v>0</v>
      </c>
    </row>
    <row r="302">
      <c r="A302" s="21" t="str">
        <f>IF(T302=0,"",IF(S302&lt;&gt;"","Revisa: "&amp;S302,IF(OR(L302="Cobrado",L302="Anulado"),"",IF(AND(N302="",OR(L302="Recibido",L302="Confirmado",L302="Preparado",L302="En reparto",L302="Incidencia"),ISNUMBER(I302),INT(Ajustes!$C$5)&gt;INT(I302)),"Retrasado",IF(OR(L302="Entregado",L302="Facturado"),IF(AND(ISNUMBER(V302),ISNUMBER(N302),INT(Ajustes!$C$5)-INT(N302)&gt;V302),IF(L302="Entregado","Sin facturar","Cobro vencido"),""),IF(AND(ISNUMBER(V302),ISNUMBER(Q302),Q302&gt;V302),INDEX(Ajustes!$E$9:$E$17,MATCH(L302,Ajustes!$B$9:$B$17,0)),""))))))</f>
        <v/>
      </c>
      <c r="B302" s="22" t="n"/>
      <c r="C302" s="23" t="n"/>
      <c r="D302" s="24" t="n"/>
      <c r="E302" s="25" t="n"/>
      <c r="F302" s="25" t="n"/>
      <c r="G302" s="25" t="n"/>
      <c r="H302" s="26" t="n"/>
      <c r="I302" s="23" t="n"/>
      <c r="J302" s="25" t="n"/>
      <c r="K302" s="25" t="n"/>
      <c r="L302" s="25" t="n"/>
      <c r="M302" s="23" t="n"/>
      <c r="N302" s="23" t="n"/>
      <c r="O302" s="27" t="n"/>
      <c r="P302" s="25" t="n"/>
      <c r="Q302" s="28" t="str">
        <f>IF(OR(T302=0,L302="Cobrado",L302="Anulado",NOT(ISNUMBER(U302))),"",MAX(0,INT(Ajustes!$C$5)-INT(U302)))</f>
        <v/>
      </c>
      <c r="R302" s="28" t="str">
        <f>IF(OR(T302=0,L302="Anulado",NOT(ISNUMBER(N302)),NOT(ISNUMBER(I302))),"",IF(INT(N302)=INT(I302),"Sí",IF(INT(N302)&gt;INT(I302),"Tarde","Antes")))</f>
        <v/>
      </c>
      <c r="S302" t="str">
        <f>IF(T302=0,"",IF(L302="","falta el estado",IF(NOT(ISNUMBER(MATCH(L302,Ajustes!$B$9:$B$17,0))),"el estado no es de la lista",IF(E302="","falta el cliente",IF(OR(AND(C302&lt;&gt;"",NOT(ISNUMBER(C302))),AND(I302&lt;&gt;"",NOT(ISNUMBER(I302))),AND(M302&lt;&gt;"",NOT(ISNUMBER(M302))),AND(N302&lt;&gt;"",NOT(ISNUMBER(N302)))),"hay una fecha mal escrita",IF(AND(H302&lt;&gt;"",NOT(ISNUMBER(H302))),"el importe no es un número",IF(C302="","falta «Recibido el»",IF(AND(L302&lt;&gt;"Recibido",L302&lt;&gt;"Anulado",I302=""),"falta la entrega acordada",IF(AND(L302&lt;&gt;"Recibido",L302&lt;&gt;"Anulado",M302=""),"falta la fecha del estado",IF(AND(OR(L302="Entregado",L302="Facturado",L302="Cobrado"),N302=""),"falta «Entregado el»",IF(AND(N302&lt;&gt;"",OR(L302="Recibido",L302="Confirmado",L302="Preparado",L302="En reparto")),"tiene «Entregado el»: cambia el estado",IF(OR(INT(C302)&gt;INT(Ajustes!$C$5),AND(M302&lt;&gt;"",INT(M302)&gt;INT(Ajustes!$C$5)),AND(N302&lt;&gt;"",INT(N302)&gt;INT(Ajustes!$C$5))),"hay una fecha posterior a hoy",IF(AND(M302&lt;&gt;"",INT(M302)&lt;INT(C302)),"la fecha del estado es anterior a «Recibido el»",IF(AND(N302&lt;&gt;"",INT(N302)&lt;INT(C302)),"«Entregado el» es anterior a «Recibido el»",""))))))))))))))</f>
        <v/>
      </c>
      <c r="T302">
        <f>IF(COUNTA(B302:P302)&gt;0,1,0)</f>
        <v>0</v>
      </c>
      <c r="U302" t="str">
        <f>IF(T302=0,"",IF(AND(L302="Recibido",M302=""),IF(C302="","",C302),IF(M302="","",M302)))</f>
        <v/>
      </c>
      <c r="V302" t="str">
        <f>IF(OR(T302=0,NOT(ISNUMBER(MATCH(L302,Ajustes!$B$9:$B$17,0)))),"",IF(INDEX(Ajustes!$C$9:$C$17,MATCH(L302,Ajustes!$B$9:$B$17,0))="","",INDEX(Ajustes!$C$9:$C$17,MATCH(L302,Ajustes!$B$9:$B$17,0))))</f>
        <v/>
      </c>
      <c r="W302">
        <f>IF(AND(T302=1,N302="",OR(L302="Recibido",L302="Confirmado",L302="Preparado",L302="En reparto",L302="Incidencia")),1,0)</f>
        <v>0</v>
      </c>
      <c r="X302">
        <f>IF(S302&lt;&gt;"",1,0)</f>
        <v>0</v>
      </c>
      <c r="Y302">
        <f>IF(A302&lt;&gt;"",1,0)</f>
        <v>0</v>
      </c>
      <c r="Z302">
        <f>IF(T302=1,ROW()-5,0)</f>
        <v>0</v>
      </c>
    </row>
    <row r="303">
      <c r="A303" s="21" t="str">
        <f>IF(T303=0,"",IF(S303&lt;&gt;"","Revisa: "&amp;S303,IF(OR(L303="Cobrado",L303="Anulado"),"",IF(AND(N303="",OR(L303="Recibido",L303="Confirmado",L303="Preparado",L303="En reparto",L303="Incidencia"),ISNUMBER(I303),INT(Ajustes!$C$5)&gt;INT(I303)),"Retrasado",IF(OR(L303="Entregado",L303="Facturado"),IF(AND(ISNUMBER(V303),ISNUMBER(N303),INT(Ajustes!$C$5)-INT(N303)&gt;V303),IF(L303="Entregado","Sin facturar","Cobro vencido"),""),IF(AND(ISNUMBER(V303),ISNUMBER(Q303),Q303&gt;V303),INDEX(Ajustes!$E$9:$E$17,MATCH(L303,Ajustes!$B$9:$B$17,0)),""))))))</f>
        <v/>
      </c>
      <c r="B303" s="22" t="n"/>
      <c r="C303" s="23" t="n"/>
      <c r="D303" s="24" t="n"/>
      <c r="E303" s="25" t="n"/>
      <c r="F303" s="25" t="n"/>
      <c r="G303" s="25" t="n"/>
      <c r="H303" s="26" t="n"/>
      <c r="I303" s="23" t="n"/>
      <c r="J303" s="25" t="n"/>
      <c r="K303" s="25" t="n"/>
      <c r="L303" s="25" t="n"/>
      <c r="M303" s="23" t="n"/>
      <c r="N303" s="23" t="n"/>
      <c r="O303" s="27" t="n"/>
      <c r="P303" s="25" t="n"/>
      <c r="Q303" s="28" t="str">
        <f>IF(OR(T303=0,L303="Cobrado",L303="Anulado",NOT(ISNUMBER(U303))),"",MAX(0,INT(Ajustes!$C$5)-INT(U303)))</f>
        <v/>
      </c>
      <c r="R303" s="28" t="str">
        <f>IF(OR(T303=0,L303="Anulado",NOT(ISNUMBER(N303)),NOT(ISNUMBER(I303))),"",IF(INT(N303)=INT(I303),"Sí",IF(INT(N303)&gt;INT(I303),"Tarde","Antes")))</f>
        <v/>
      </c>
      <c r="S303" t="str">
        <f>IF(T303=0,"",IF(L303="","falta el estado",IF(NOT(ISNUMBER(MATCH(L303,Ajustes!$B$9:$B$17,0))),"el estado no es de la lista",IF(E303="","falta el cliente",IF(OR(AND(C303&lt;&gt;"",NOT(ISNUMBER(C303))),AND(I303&lt;&gt;"",NOT(ISNUMBER(I303))),AND(M303&lt;&gt;"",NOT(ISNUMBER(M303))),AND(N303&lt;&gt;"",NOT(ISNUMBER(N303)))),"hay una fecha mal escrita",IF(AND(H303&lt;&gt;"",NOT(ISNUMBER(H303))),"el importe no es un número",IF(C303="","falta «Recibido el»",IF(AND(L303&lt;&gt;"Recibido",L303&lt;&gt;"Anulado",I303=""),"falta la entrega acordada",IF(AND(L303&lt;&gt;"Recibido",L303&lt;&gt;"Anulado",M303=""),"falta la fecha del estado",IF(AND(OR(L303="Entregado",L303="Facturado",L303="Cobrado"),N303=""),"falta «Entregado el»",IF(AND(N303&lt;&gt;"",OR(L303="Recibido",L303="Confirmado",L303="Preparado",L303="En reparto")),"tiene «Entregado el»: cambia el estado",IF(OR(INT(C303)&gt;INT(Ajustes!$C$5),AND(M303&lt;&gt;"",INT(M303)&gt;INT(Ajustes!$C$5)),AND(N303&lt;&gt;"",INT(N303)&gt;INT(Ajustes!$C$5))),"hay una fecha posterior a hoy",IF(AND(M303&lt;&gt;"",INT(M303)&lt;INT(C303)),"la fecha del estado es anterior a «Recibido el»",IF(AND(N303&lt;&gt;"",INT(N303)&lt;INT(C303)),"«Entregado el» es anterior a «Recibido el»",""))))))))))))))</f>
        <v/>
      </c>
      <c r="T303">
        <f>IF(COUNTA(B303:P303)&gt;0,1,0)</f>
        <v>0</v>
      </c>
      <c r="U303" t="str">
        <f>IF(T303=0,"",IF(AND(L303="Recibido",M303=""),IF(C303="","",C303),IF(M303="","",M303)))</f>
        <v/>
      </c>
      <c r="V303" t="str">
        <f>IF(OR(T303=0,NOT(ISNUMBER(MATCH(L303,Ajustes!$B$9:$B$17,0)))),"",IF(INDEX(Ajustes!$C$9:$C$17,MATCH(L303,Ajustes!$B$9:$B$17,0))="","",INDEX(Ajustes!$C$9:$C$17,MATCH(L303,Ajustes!$B$9:$B$17,0))))</f>
        <v/>
      </c>
      <c r="W303">
        <f>IF(AND(T303=1,N303="",OR(L303="Recibido",L303="Confirmado",L303="Preparado",L303="En reparto",L303="Incidencia")),1,0)</f>
        <v>0</v>
      </c>
      <c r="X303">
        <f>IF(S303&lt;&gt;"",1,0)</f>
        <v>0</v>
      </c>
      <c r="Y303">
        <f>IF(A303&lt;&gt;"",1,0)</f>
        <v>0</v>
      </c>
      <c r="Z303">
        <f>IF(T303=1,ROW()-5,0)</f>
        <v>0</v>
      </c>
    </row>
    <row r="304">
      <c r="A304" s="21" t="str">
        <f>IF(T304=0,"",IF(S304&lt;&gt;"","Revisa: "&amp;S304,IF(OR(L304="Cobrado",L304="Anulado"),"",IF(AND(N304="",OR(L304="Recibido",L304="Confirmado",L304="Preparado",L304="En reparto",L304="Incidencia"),ISNUMBER(I304),INT(Ajustes!$C$5)&gt;INT(I304)),"Retrasado",IF(OR(L304="Entregado",L304="Facturado"),IF(AND(ISNUMBER(V304),ISNUMBER(N304),INT(Ajustes!$C$5)-INT(N304)&gt;V304),IF(L304="Entregado","Sin facturar","Cobro vencido"),""),IF(AND(ISNUMBER(V304),ISNUMBER(Q304),Q304&gt;V304),INDEX(Ajustes!$E$9:$E$17,MATCH(L304,Ajustes!$B$9:$B$17,0)),""))))))</f>
        <v/>
      </c>
      <c r="B304" s="22" t="n"/>
      <c r="C304" s="23" t="n"/>
      <c r="D304" s="24" t="n"/>
      <c r="E304" s="25" t="n"/>
      <c r="F304" s="25" t="n"/>
      <c r="G304" s="25" t="n"/>
      <c r="H304" s="26" t="n"/>
      <c r="I304" s="23" t="n"/>
      <c r="J304" s="25" t="n"/>
      <c r="K304" s="25" t="n"/>
      <c r="L304" s="25" t="n"/>
      <c r="M304" s="23" t="n"/>
      <c r="N304" s="23" t="n"/>
      <c r="O304" s="27" t="n"/>
      <c r="P304" s="25" t="n"/>
      <c r="Q304" s="28" t="str">
        <f>IF(OR(T304=0,L304="Cobrado",L304="Anulado",NOT(ISNUMBER(U304))),"",MAX(0,INT(Ajustes!$C$5)-INT(U304)))</f>
        <v/>
      </c>
      <c r="R304" s="28" t="str">
        <f>IF(OR(T304=0,L304="Anulado",NOT(ISNUMBER(N304)),NOT(ISNUMBER(I304))),"",IF(INT(N304)=INT(I304),"Sí",IF(INT(N304)&gt;INT(I304),"Tarde","Antes")))</f>
        <v/>
      </c>
      <c r="S304" t="str">
        <f>IF(T304=0,"",IF(L304="","falta el estado",IF(NOT(ISNUMBER(MATCH(L304,Ajustes!$B$9:$B$17,0))),"el estado no es de la lista",IF(E304="","falta el cliente",IF(OR(AND(C304&lt;&gt;"",NOT(ISNUMBER(C304))),AND(I304&lt;&gt;"",NOT(ISNUMBER(I304))),AND(M304&lt;&gt;"",NOT(ISNUMBER(M304))),AND(N304&lt;&gt;"",NOT(ISNUMBER(N304)))),"hay una fecha mal escrita",IF(AND(H304&lt;&gt;"",NOT(ISNUMBER(H304))),"el importe no es un número",IF(C304="","falta «Recibido el»",IF(AND(L304&lt;&gt;"Recibido",L304&lt;&gt;"Anulado",I304=""),"falta la entrega acordada",IF(AND(L304&lt;&gt;"Recibido",L304&lt;&gt;"Anulado",M304=""),"falta la fecha del estado",IF(AND(OR(L304="Entregado",L304="Facturado",L304="Cobrado"),N304=""),"falta «Entregado el»",IF(AND(N304&lt;&gt;"",OR(L304="Recibido",L304="Confirmado",L304="Preparado",L304="En reparto")),"tiene «Entregado el»: cambia el estado",IF(OR(INT(C304)&gt;INT(Ajustes!$C$5),AND(M304&lt;&gt;"",INT(M304)&gt;INT(Ajustes!$C$5)),AND(N304&lt;&gt;"",INT(N304)&gt;INT(Ajustes!$C$5))),"hay una fecha posterior a hoy",IF(AND(M304&lt;&gt;"",INT(M304)&lt;INT(C304)),"la fecha del estado es anterior a «Recibido el»",IF(AND(N304&lt;&gt;"",INT(N304)&lt;INT(C304)),"«Entregado el» es anterior a «Recibido el»",""))))))))))))))</f>
        <v/>
      </c>
      <c r="T304">
        <f>IF(COUNTA(B304:P304)&gt;0,1,0)</f>
        <v>0</v>
      </c>
      <c r="U304" t="str">
        <f>IF(T304=0,"",IF(AND(L304="Recibido",M304=""),IF(C304="","",C304),IF(M304="","",M304)))</f>
        <v/>
      </c>
      <c r="V304" t="str">
        <f>IF(OR(T304=0,NOT(ISNUMBER(MATCH(L304,Ajustes!$B$9:$B$17,0)))),"",IF(INDEX(Ajustes!$C$9:$C$17,MATCH(L304,Ajustes!$B$9:$B$17,0))="","",INDEX(Ajustes!$C$9:$C$17,MATCH(L304,Ajustes!$B$9:$B$17,0))))</f>
        <v/>
      </c>
      <c r="W304">
        <f>IF(AND(T304=1,N304="",OR(L304="Recibido",L304="Confirmado",L304="Preparado",L304="En reparto",L304="Incidencia")),1,0)</f>
        <v>0</v>
      </c>
      <c r="X304">
        <f>IF(S304&lt;&gt;"",1,0)</f>
        <v>0</v>
      </c>
      <c r="Y304">
        <f>IF(A304&lt;&gt;"",1,0)</f>
        <v>0</v>
      </c>
      <c r="Z304">
        <f>IF(T304=1,ROW()-5,0)</f>
        <v>0</v>
      </c>
    </row>
    <row r="305">
      <c r="A305" s="21" t="str">
        <f>IF(T305=0,"",IF(S305&lt;&gt;"","Revisa: "&amp;S305,IF(OR(L305="Cobrado",L305="Anulado"),"",IF(AND(N305="",OR(L305="Recibido",L305="Confirmado",L305="Preparado",L305="En reparto",L305="Incidencia"),ISNUMBER(I305),INT(Ajustes!$C$5)&gt;INT(I305)),"Retrasado",IF(OR(L305="Entregado",L305="Facturado"),IF(AND(ISNUMBER(V305),ISNUMBER(N305),INT(Ajustes!$C$5)-INT(N305)&gt;V305),IF(L305="Entregado","Sin facturar","Cobro vencido"),""),IF(AND(ISNUMBER(V305),ISNUMBER(Q305),Q305&gt;V305),INDEX(Ajustes!$E$9:$E$17,MATCH(L305,Ajustes!$B$9:$B$17,0)),""))))))</f>
        <v/>
      </c>
      <c r="B305" s="22" t="n"/>
      <c r="C305" s="23" t="n"/>
      <c r="D305" s="24" t="n"/>
      <c r="E305" s="25" t="n"/>
      <c r="F305" s="25" t="n"/>
      <c r="G305" s="25" t="n"/>
      <c r="H305" s="26" t="n"/>
      <c r="I305" s="23" t="n"/>
      <c r="J305" s="25" t="n"/>
      <c r="K305" s="25" t="n"/>
      <c r="L305" s="25" t="n"/>
      <c r="M305" s="23" t="n"/>
      <c r="N305" s="23" t="n"/>
      <c r="O305" s="27" t="n"/>
      <c r="P305" s="25" t="n"/>
      <c r="Q305" s="28" t="str">
        <f>IF(OR(T305=0,L305="Cobrado",L305="Anulado",NOT(ISNUMBER(U305))),"",MAX(0,INT(Ajustes!$C$5)-INT(U305)))</f>
        <v/>
      </c>
      <c r="R305" s="28" t="str">
        <f>IF(OR(T305=0,L305="Anulado",NOT(ISNUMBER(N305)),NOT(ISNUMBER(I305))),"",IF(INT(N305)=INT(I305),"Sí",IF(INT(N305)&gt;INT(I305),"Tarde","Antes")))</f>
        <v/>
      </c>
      <c r="S305" t="str">
        <f>IF(T305=0,"",IF(L305="","falta el estado",IF(NOT(ISNUMBER(MATCH(L305,Ajustes!$B$9:$B$17,0))),"el estado no es de la lista",IF(E305="","falta el cliente",IF(OR(AND(C305&lt;&gt;"",NOT(ISNUMBER(C305))),AND(I305&lt;&gt;"",NOT(ISNUMBER(I305))),AND(M305&lt;&gt;"",NOT(ISNUMBER(M305))),AND(N305&lt;&gt;"",NOT(ISNUMBER(N305)))),"hay una fecha mal escrita",IF(AND(H305&lt;&gt;"",NOT(ISNUMBER(H305))),"el importe no es un número",IF(C305="","falta «Recibido el»",IF(AND(L305&lt;&gt;"Recibido",L305&lt;&gt;"Anulado",I305=""),"falta la entrega acordada",IF(AND(L305&lt;&gt;"Recibido",L305&lt;&gt;"Anulado",M305=""),"falta la fecha del estado",IF(AND(OR(L305="Entregado",L305="Facturado",L305="Cobrado"),N305=""),"falta «Entregado el»",IF(AND(N305&lt;&gt;"",OR(L305="Recibido",L305="Confirmado",L305="Preparado",L305="En reparto")),"tiene «Entregado el»: cambia el estado",IF(OR(INT(C305)&gt;INT(Ajustes!$C$5),AND(M305&lt;&gt;"",INT(M305)&gt;INT(Ajustes!$C$5)),AND(N305&lt;&gt;"",INT(N305)&gt;INT(Ajustes!$C$5))),"hay una fecha posterior a hoy",IF(AND(M305&lt;&gt;"",INT(M305)&lt;INT(C305)),"la fecha del estado es anterior a «Recibido el»",IF(AND(N305&lt;&gt;"",INT(N305)&lt;INT(C305)),"«Entregado el» es anterior a «Recibido el»",""))))))))))))))</f>
        <v/>
      </c>
      <c r="T305">
        <f>IF(COUNTA(B305:P305)&gt;0,1,0)</f>
        <v>0</v>
      </c>
      <c r="U305" t="str">
        <f>IF(T305=0,"",IF(AND(L305="Recibido",M305=""),IF(C305="","",C305),IF(M305="","",M305)))</f>
        <v/>
      </c>
      <c r="V305" t="str">
        <f>IF(OR(T305=0,NOT(ISNUMBER(MATCH(L305,Ajustes!$B$9:$B$17,0)))),"",IF(INDEX(Ajustes!$C$9:$C$17,MATCH(L305,Ajustes!$B$9:$B$17,0))="","",INDEX(Ajustes!$C$9:$C$17,MATCH(L305,Ajustes!$B$9:$B$17,0))))</f>
        <v/>
      </c>
      <c r="W305">
        <f>IF(AND(T305=1,N305="",OR(L305="Recibido",L305="Confirmado",L305="Preparado",L305="En reparto",L305="Incidencia")),1,0)</f>
        <v>0</v>
      </c>
      <c r="X305">
        <f>IF(S305&lt;&gt;"",1,0)</f>
        <v>0</v>
      </c>
      <c r="Y305">
        <f>IF(A305&lt;&gt;"",1,0)</f>
        <v>0</v>
      </c>
      <c r="Z305">
        <f>IF(T305=1,ROW()-5,0)</f>
        <v>0</v>
      </c>
    </row>
    <row r="306">
      <c r="A306" s="21" t="str">
        <f>IF(T306=0,"",IF(S306&lt;&gt;"","Revisa: "&amp;S306,IF(OR(L306="Cobrado",L306="Anulado"),"",IF(AND(N306="",OR(L306="Recibido",L306="Confirmado",L306="Preparado",L306="En reparto",L306="Incidencia"),ISNUMBER(I306),INT(Ajustes!$C$5)&gt;INT(I306)),"Retrasado",IF(OR(L306="Entregado",L306="Facturado"),IF(AND(ISNUMBER(V306),ISNUMBER(N306),INT(Ajustes!$C$5)-INT(N306)&gt;V306),IF(L306="Entregado","Sin facturar","Cobro vencido"),""),IF(AND(ISNUMBER(V306),ISNUMBER(Q306),Q306&gt;V306),INDEX(Ajustes!$E$9:$E$17,MATCH(L306,Ajustes!$B$9:$B$17,0)),""))))))</f>
        <v/>
      </c>
      <c r="B306" s="22" t="n"/>
      <c r="C306" s="23" t="n"/>
      <c r="D306" s="24" t="n"/>
      <c r="E306" s="25" t="n"/>
      <c r="F306" s="25" t="n"/>
      <c r="G306" s="25" t="n"/>
      <c r="H306" s="26" t="n"/>
      <c r="I306" s="23" t="n"/>
      <c r="J306" s="25" t="n"/>
      <c r="K306" s="25" t="n"/>
      <c r="L306" s="25" t="n"/>
      <c r="M306" s="23" t="n"/>
      <c r="N306" s="23" t="n"/>
      <c r="O306" s="27" t="n"/>
      <c r="P306" s="25" t="n"/>
      <c r="Q306" s="28" t="str">
        <f>IF(OR(T306=0,L306="Cobrado",L306="Anulado",NOT(ISNUMBER(U306))),"",MAX(0,INT(Ajustes!$C$5)-INT(U306)))</f>
        <v/>
      </c>
      <c r="R306" s="28" t="str">
        <f>IF(OR(T306=0,L306="Anulado",NOT(ISNUMBER(N306)),NOT(ISNUMBER(I306))),"",IF(INT(N306)=INT(I306),"Sí",IF(INT(N306)&gt;INT(I306),"Tarde","Antes")))</f>
        <v/>
      </c>
      <c r="S306" t="str">
        <f>IF(T306=0,"",IF(L306="","falta el estado",IF(NOT(ISNUMBER(MATCH(L306,Ajustes!$B$9:$B$17,0))),"el estado no es de la lista",IF(E306="","falta el cliente",IF(OR(AND(C306&lt;&gt;"",NOT(ISNUMBER(C306))),AND(I306&lt;&gt;"",NOT(ISNUMBER(I306))),AND(M306&lt;&gt;"",NOT(ISNUMBER(M306))),AND(N306&lt;&gt;"",NOT(ISNUMBER(N306)))),"hay una fecha mal escrita",IF(AND(H306&lt;&gt;"",NOT(ISNUMBER(H306))),"el importe no es un número",IF(C306="","falta «Recibido el»",IF(AND(L306&lt;&gt;"Recibido",L306&lt;&gt;"Anulado",I306=""),"falta la entrega acordada",IF(AND(L306&lt;&gt;"Recibido",L306&lt;&gt;"Anulado",M306=""),"falta la fecha del estado",IF(AND(OR(L306="Entregado",L306="Facturado",L306="Cobrado"),N306=""),"falta «Entregado el»",IF(AND(N306&lt;&gt;"",OR(L306="Recibido",L306="Confirmado",L306="Preparado",L306="En reparto")),"tiene «Entregado el»: cambia el estado",IF(OR(INT(C306)&gt;INT(Ajustes!$C$5),AND(M306&lt;&gt;"",INT(M306)&gt;INT(Ajustes!$C$5)),AND(N306&lt;&gt;"",INT(N306)&gt;INT(Ajustes!$C$5))),"hay una fecha posterior a hoy",IF(AND(M306&lt;&gt;"",INT(M306)&lt;INT(C306)),"la fecha del estado es anterior a «Recibido el»",IF(AND(N306&lt;&gt;"",INT(N306)&lt;INT(C306)),"«Entregado el» es anterior a «Recibido el»",""))))))))))))))</f>
        <v/>
      </c>
      <c r="T306">
        <f>IF(COUNTA(B306:P306)&gt;0,1,0)</f>
        <v>0</v>
      </c>
      <c r="U306" t="str">
        <f>IF(T306=0,"",IF(AND(L306="Recibido",M306=""),IF(C306="","",C306),IF(M306="","",M306)))</f>
        <v/>
      </c>
      <c r="V306" t="str">
        <f>IF(OR(T306=0,NOT(ISNUMBER(MATCH(L306,Ajustes!$B$9:$B$17,0)))),"",IF(INDEX(Ajustes!$C$9:$C$17,MATCH(L306,Ajustes!$B$9:$B$17,0))="","",INDEX(Ajustes!$C$9:$C$17,MATCH(L306,Ajustes!$B$9:$B$17,0))))</f>
        <v/>
      </c>
      <c r="W306">
        <f>IF(AND(T306=1,N306="",OR(L306="Recibido",L306="Confirmado",L306="Preparado",L306="En reparto",L306="Incidencia")),1,0)</f>
        <v>0</v>
      </c>
      <c r="X306">
        <f>IF(S306&lt;&gt;"",1,0)</f>
        <v>0</v>
      </c>
      <c r="Y306">
        <f>IF(A306&lt;&gt;"",1,0)</f>
        <v>0</v>
      </c>
      <c r="Z306">
        <f>IF(T306=1,ROW()-5,0)</f>
        <v>0</v>
      </c>
    </row>
    <row r="307">
      <c r="A307" s="21" t="str">
        <f>IF(T307=0,"",IF(S307&lt;&gt;"","Revisa: "&amp;S307,IF(OR(L307="Cobrado",L307="Anulado"),"",IF(AND(N307="",OR(L307="Recibido",L307="Confirmado",L307="Preparado",L307="En reparto",L307="Incidencia"),ISNUMBER(I307),INT(Ajustes!$C$5)&gt;INT(I307)),"Retrasado",IF(OR(L307="Entregado",L307="Facturado"),IF(AND(ISNUMBER(V307),ISNUMBER(N307),INT(Ajustes!$C$5)-INT(N307)&gt;V307),IF(L307="Entregado","Sin facturar","Cobro vencido"),""),IF(AND(ISNUMBER(V307),ISNUMBER(Q307),Q307&gt;V307),INDEX(Ajustes!$E$9:$E$17,MATCH(L307,Ajustes!$B$9:$B$17,0)),""))))))</f>
        <v/>
      </c>
      <c r="B307" s="22" t="n"/>
      <c r="C307" s="23" t="n"/>
      <c r="D307" s="24" t="n"/>
      <c r="E307" s="25" t="n"/>
      <c r="F307" s="25" t="n"/>
      <c r="G307" s="25" t="n"/>
      <c r="H307" s="26" t="n"/>
      <c r="I307" s="23" t="n"/>
      <c r="J307" s="25" t="n"/>
      <c r="K307" s="25" t="n"/>
      <c r="L307" s="25" t="n"/>
      <c r="M307" s="23" t="n"/>
      <c r="N307" s="23" t="n"/>
      <c r="O307" s="27" t="n"/>
      <c r="P307" s="25" t="n"/>
      <c r="Q307" s="28" t="str">
        <f>IF(OR(T307=0,L307="Cobrado",L307="Anulado",NOT(ISNUMBER(U307))),"",MAX(0,INT(Ajustes!$C$5)-INT(U307)))</f>
        <v/>
      </c>
      <c r="R307" s="28" t="str">
        <f>IF(OR(T307=0,L307="Anulado",NOT(ISNUMBER(N307)),NOT(ISNUMBER(I307))),"",IF(INT(N307)=INT(I307),"Sí",IF(INT(N307)&gt;INT(I307),"Tarde","Antes")))</f>
        <v/>
      </c>
      <c r="S307" t="str">
        <f>IF(T307=0,"",IF(L307="","falta el estado",IF(NOT(ISNUMBER(MATCH(L307,Ajustes!$B$9:$B$17,0))),"el estado no es de la lista",IF(E307="","falta el cliente",IF(OR(AND(C307&lt;&gt;"",NOT(ISNUMBER(C307))),AND(I307&lt;&gt;"",NOT(ISNUMBER(I307))),AND(M307&lt;&gt;"",NOT(ISNUMBER(M307))),AND(N307&lt;&gt;"",NOT(ISNUMBER(N307)))),"hay una fecha mal escrita",IF(AND(H307&lt;&gt;"",NOT(ISNUMBER(H307))),"el importe no es un número",IF(C307="","falta «Recibido el»",IF(AND(L307&lt;&gt;"Recibido",L307&lt;&gt;"Anulado",I307=""),"falta la entrega acordada",IF(AND(L307&lt;&gt;"Recibido",L307&lt;&gt;"Anulado",M307=""),"falta la fecha del estado",IF(AND(OR(L307="Entregado",L307="Facturado",L307="Cobrado"),N307=""),"falta «Entregado el»",IF(AND(N307&lt;&gt;"",OR(L307="Recibido",L307="Confirmado",L307="Preparado",L307="En reparto")),"tiene «Entregado el»: cambia el estado",IF(OR(INT(C307)&gt;INT(Ajustes!$C$5),AND(M307&lt;&gt;"",INT(M307)&gt;INT(Ajustes!$C$5)),AND(N307&lt;&gt;"",INT(N307)&gt;INT(Ajustes!$C$5))),"hay una fecha posterior a hoy",IF(AND(M307&lt;&gt;"",INT(M307)&lt;INT(C307)),"la fecha del estado es anterior a «Recibido el»",IF(AND(N307&lt;&gt;"",INT(N307)&lt;INT(C307)),"«Entregado el» es anterior a «Recibido el»",""))))))))))))))</f>
        <v/>
      </c>
      <c r="T307">
        <f>IF(COUNTA(B307:P307)&gt;0,1,0)</f>
        <v>0</v>
      </c>
      <c r="U307" t="str">
        <f>IF(T307=0,"",IF(AND(L307="Recibido",M307=""),IF(C307="","",C307),IF(M307="","",M307)))</f>
        <v/>
      </c>
      <c r="V307" t="str">
        <f>IF(OR(T307=0,NOT(ISNUMBER(MATCH(L307,Ajustes!$B$9:$B$17,0)))),"",IF(INDEX(Ajustes!$C$9:$C$17,MATCH(L307,Ajustes!$B$9:$B$17,0))="","",INDEX(Ajustes!$C$9:$C$17,MATCH(L307,Ajustes!$B$9:$B$17,0))))</f>
        <v/>
      </c>
      <c r="W307">
        <f>IF(AND(T307=1,N307="",OR(L307="Recibido",L307="Confirmado",L307="Preparado",L307="En reparto",L307="Incidencia")),1,0)</f>
        <v>0</v>
      </c>
      <c r="X307">
        <f>IF(S307&lt;&gt;"",1,0)</f>
        <v>0</v>
      </c>
      <c r="Y307">
        <f>IF(A307&lt;&gt;"",1,0)</f>
        <v>0</v>
      </c>
      <c r="Z307">
        <f>IF(T307=1,ROW()-5,0)</f>
        <v>0</v>
      </c>
    </row>
    <row r="308">
      <c r="A308" s="21" t="str">
        <f>IF(T308=0,"",IF(S308&lt;&gt;"","Revisa: "&amp;S308,IF(OR(L308="Cobrado",L308="Anulado"),"",IF(AND(N308="",OR(L308="Recibido",L308="Confirmado",L308="Preparado",L308="En reparto",L308="Incidencia"),ISNUMBER(I308),INT(Ajustes!$C$5)&gt;INT(I308)),"Retrasado",IF(OR(L308="Entregado",L308="Facturado"),IF(AND(ISNUMBER(V308),ISNUMBER(N308),INT(Ajustes!$C$5)-INT(N308)&gt;V308),IF(L308="Entregado","Sin facturar","Cobro vencido"),""),IF(AND(ISNUMBER(V308),ISNUMBER(Q308),Q308&gt;V308),INDEX(Ajustes!$E$9:$E$17,MATCH(L308,Ajustes!$B$9:$B$17,0)),""))))))</f>
        <v/>
      </c>
      <c r="B308" s="22" t="n"/>
      <c r="C308" s="23" t="n"/>
      <c r="D308" s="24" t="n"/>
      <c r="E308" s="25" t="n"/>
      <c r="F308" s="25" t="n"/>
      <c r="G308" s="25" t="n"/>
      <c r="H308" s="26" t="n"/>
      <c r="I308" s="23" t="n"/>
      <c r="J308" s="25" t="n"/>
      <c r="K308" s="25" t="n"/>
      <c r="L308" s="25" t="n"/>
      <c r="M308" s="23" t="n"/>
      <c r="N308" s="23" t="n"/>
      <c r="O308" s="27" t="n"/>
      <c r="P308" s="25" t="n"/>
      <c r="Q308" s="28" t="str">
        <f>IF(OR(T308=0,L308="Cobrado",L308="Anulado",NOT(ISNUMBER(U308))),"",MAX(0,INT(Ajustes!$C$5)-INT(U308)))</f>
        <v/>
      </c>
      <c r="R308" s="28" t="str">
        <f>IF(OR(T308=0,L308="Anulado",NOT(ISNUMBER(N308)),NOT(ISNUMBER(I308))),"",IF(INT(N308)=INT(I308),"Sí",IF(INT(N308)&gt;INT(I308),"Tarde","Antes")))</f>
        <v/>
      </c>
      <c r="S308" t="str">
        <f>IF(T308=0,"",IF(L308="","falta el estado",IF(NOT(ISNUMBER(MATCH(L308,Ajustes!$B$9:$B$17,0))),"el estado no es de la lista",IF(E308="","falta el cliente",IF(OR(AND(C308&lt;&gt;"",NOT(ISNUMBER(C308))),AND(I308&lt;&gt;"",NOT(ISNUMBER(I308))),AND(M308&lt;&gt;"",NOT(ISNUMBER(M308))),AND(N308&lt;&gt;"",NOT(ISNUMBER(N308)))),"hay una fecha mal escrita",IF(AND(H308&lt;&gt;"",NOT(ISNUMBER(H308))),"el importe no es un número",IF(C308="","falta «Recibido el»",IF(AND(L308&lt;&gt;"Recibido",L308&lt;&gt;"Anulado",I308=""),"falta la entrega acordada",IF(AND(L308&lt;&gt;"Recibido",L308&lt;&gt;"Anulado",M308=""),"falta la fecha del estado",IF(AND(OR(L308="Entregado",L308="Facturado",L308="Cobrado"),N308=""),"falta «Entregado el»",IF(AND(N308&lt;&gt;"",OR(L308="Recibido",L308="Confirmado",L308="Preparado",L308="En reparto")),"tiene «Entregado el»: cambia el estado",IF(OR(INT(C308)&gt;INT(Ajustes!$C$5),AND(M308&lt;&gt;"",INT(M308)&gt;INT(Ajustes!$C$5)),AND(N308&lt;&gt;"",INT(N308)&gt;INT(Ajustes!$C$5))),"hay una fecha posterior a hoy",IF(AND(M308&lt;&gt;"",INT(M308)&lt;INT(C308)),"la fecha del estado es anterior a «Recibido el»",IF(AND(N308&lt;&gt;"",INT(N308)&lt;INT(C308)),"«Entregado el» es anterior a «Recibido el»",""))))))))))))))</f>
        <v/>
      </c>
      <c r="T308">
        <f>IF(COUNTA(B308:P308)&gt;0,1,0)</f>
        <v>0</v>
      </c>
      <c r="U308" t="str">
        <f>IF(T308=0,"",IF(AND(L308="Recibido",M308=""),IF(C308="","",C308),IF(M308="","",M308)))</f>
        <v/>
      </c>
      <c r="V308" t="str">
        <f>IF(OR(T308=0,NOT(ISNUMBER(MATCH(L308,Ajustes!$B$9:$B$17,0)))),"",IF(INDEX(Ajustes!$C$9:$C$17,MATCH(L308,Ajustes!$B$9:$B$17,0))="","",INDEX(Ajustes!$C$9:$C$17,MATCH(L308,Ajustes!$B$9:$B$17,0))))</f>
        <v/>
      </c>
      <c r="W308">
        <f>IF(AND(T308=1,N308="",OR(L308="Recibido",L308="Confirmado",L308="Preparado",L308="En reparto",L308="Incidencia")),1,0)</f>
        <v>0</v>
      </c>
      <c r="X308">
        <f>IF(S308&lt;&gt;"",1,0)</f>
        <v>0</v>
      </c>
      <c r="Y308">
        <f>IF(A308&lt;&gt;"",1,0)</f>
        <v>0</v>
      </c>
      <c r="Z308">
        <f>IF(T308=1,ROW()-5,0)</f>
        <v>0</v>
      </c>
    </row>
    <row r="309">
      <c r="A309" s="21" t="str">
        <f>IF(T309=0,"",IF(S309&lt;&gt;"","Revisa: "&amp;S309,IF(OR(L309="Cobrado",L309="Anulado"),"",IF(AND(N309="",OR(L309="Recibido",L309="Confirmado",L309="Preparado",L309="En reparto",L309="Incidencia"),ISNUMBER(I309),INT(Ajustes!$C$5)&gt;INT(I309)),"Retrasado",IF(OR(L309="Entregado",L309="Facturado"),IF(AND(ISNUMBER(V309),ISNUMBER(N309),INT(Ajustes!$C$5)-INT(N309)&gt;V309),IF(L309="Entregado","Sin facturar","Cobro vencido"),""),IF(AND(ISNUMBER(V309),ISNUMBER(Q309),Q309&gt;V309),INDEX(Ajustes!$E$9:$E$17,MATCH(L309,Ajustes!$B$9:$B$17,0)),""))))))</f>
        <v/>
      </c>
      <c r="B309" s="22" t="n"/>
      <c r="C309" s="23" t="n"/>
      <c r="D309" s="24" t="n"/>
      <c r="E309" s="25" t="n"/>
      <c r="F309" s="25" t="n"/>
      <c r="G309" s="25" t="n"/>
      <c r="H309" s="26" t="n"/>
      <c r="I309" s="23" t="n"/>
      <c r="J309" s="25" t="n"/>
      <c r="K309" s="25" t="n"/>
      <c r="L309" s="25" t="n"/>
      <c r="M309" s="23" t="n"/>
      <c r="N309" s="23" t="n"/>
      <c r="O309" s="27" t="n"/>
      <c r="P309" s="25" t="n"/>
      <c r="Q309" s="28" t="str">
        <f>IF(OR(T309=0,L309="Cobrado",L309="Anulado",NOT(ISNUMBER(U309))),"",MAX(0,INT(Ajustes!$C$5)-INT(U309)))</f>
        <v/>
      </c>
      <c r="R309" s="28" t="str">
        <f>IF(OR(T309=0,L309="Anulado",NOT(ISNUMBER(N309)),NOT(ISNUMBER(I309))),"",IF(INT(N309)=INT(I309),"Sí",IF(INT(N309)&gt;INT(I309),"Tarde","Antes")))</f>
        <v/>
      </c>
      <c r="S309" t="str">
        <f>IF(T309=0,"",IF(L309="","falta el estado",IF(NOT(ISNUMBER(MATCH(L309,Ajustes!$B$9:$B$17,0))),"el estado no es de la lista",IF(E309="","falta el cliente",IF(OR(AND(C309&lt;&gt;"",NOT(ISNUMBER(C309))),AND(I309&lt;&gt;"",NOT(ISNUMBER(I309))),AND(M309&lt;&gt;"",NOT(ISNUMBER(M309))),AND(N309&lt;&gt;"",NOT(ISNUMBER(N309)))),"hay una fecha mal escrita",IF(AND(H309&lt;&gt;"",NOT(ISNUMBER(H309))),"el importe no es un número",IF(C309="","falta «Recibido el»",IF(AND(L309&lt;&gt;"Recibido",L309&lt;&gt;"Anulado",I309=""),"falta la entrega acordada",IF(AND(L309&lt;&gt;"Recibido",L309&lt;&gt;"Anulado",M309=""),"falta la fecha del estado",IF(AND(OR(L309="Entregado",L309="Facturado",L309="Cobrado"),N309=""),"falta «Entregado el»",IF(AND(N309&lt;&gt;"",OR(L309="Recibido",L309="Confirmado",L309="Preparado",L309="En reparto")),"tiene «Entregado el»: cambia el estado",IF(OR(INT(C309)&gt;INT(Ajustes!$C$5),AND(M309&lt;&gt;"",INT(M309)&gt;INT(Ajustes!$C$5)),AND(N309&lt;&gt;"",INT(N309)&gt;INT(Ajustes!$C$5))),"hay una fecha posterior a hoy",IF(AND(M309&lt;&gt;"",INT(M309)&lt;INT(C309)),"la fecha del estado es anterior a «Recibido el»",IF(AND(N309&lt;&gt;"",INT(N309)&lt;INT(C309)),"«Entregado el» es anterior a «Recibido el»",""))))))))))))))</f>
        <v/>
      </c>
      <c r="T309">
        <f>IF(COUNTA(B309:P309)&gt;0,1,0)</f>
        <v>0</v>
      </c>
      <c r="U309" t="str">
        <f>IF(T309=0,"",IF(AND(L309="Recibido",M309=""),IF(C309="","",C309),IF(M309="","",M309)))</f>
        <v/>
      </c>
      <c r="V309" t="str">
        <f>IF(OR(T309=0,NOT(ISNUMBER(MATCH(L309,Ajustes!$B$9:$B$17,0)))),"",IF(INDEX(Ajustes!$C$9:$C$17,MATCH(L309,Ajustes!$B$9:$B$17,0))="","",INDEX(Ajustes!$C$9:$C$17,MATCH(L309,Ajustes!$B$9:$B$17,0))))</f>
        <v/>
      </c>
      <c r="W309">
        <f>IF(AND(T309=1,N309="",OR(L309="Recibido",L309="Confirmado",L309="Preparado",L309="En reparto",L309="Incidencia")),1,0)</f>
        <v>0</v>
      </c>
      <c r="X309">
        <f>IF(S309&lt;&gt;"",1,0)</f>
        <v>0</v>
      </c>
      <c r="Y309">
        <f>IF(A309&lt;&gt;"",1,0)</f>
        <v>0</v>
      </c>
      <c r="Z309">
        <f>IF(T309=1,ROW()-5,0)</f>
        <v>0</v>
      </c>
    </row>
    <row r="310">
      <c r="A310" s="21" t="str">
        <f>IF(T310=0,"",IF(S310&lt;&gt;"","Revisa: "&amp;S310,IF(OR(L310="Cobrado",L310="Anulado"),"",IF(AND(N310="",OR(L310="Recibido",L310="Confirmado",L310="Preparado",L310="En reparto",L310="Incidencia"),ISNUMBER(I310),INT(Ajustes!$C$5)&gt;INT(I310)),"Retrasado",IF(OR(L310="Entregado",L310="Facturado"),IF(AND(ISNUMBER(V310),ISNUMBER(N310),INT(Ajustes!$C$5)-INT(N310)&gt;V310),IF(L310="Entregado","Sin facturar","Cobro vencido"),""),IF(AND(ISNUMBER(V310),ISNUMBER(Q310),Q310&gt;V310),INDEX(Ajustes!$E$9:$E$17,MATCH(L310,Ajustes!$B$9:$B$17,0)),""))))))</f>
        <v/>
      </c>
      <c r="B310" s="22" t="n"/>
      <c r="C310" s="23" t="n"/>
      <c r="D310" s="24" t="n"/>
      <c r="E310" s="25" t="n"/>
      <c r="F310" s="25" t="n"/>
      <c r="G310" s="25" t="n"/>
      <c r="H310" s="26" t="n"/>
      <c r="I310" s="23" t="n"/>
      <c r="J310" s="25" t="n"/>
      <c r="K310" s="25" t="n"/>
      <c r="L310" s="25" t="n"/>
      <c r="M310" s="23" t="n"/>
      <c r="N310" s="23" t="n"/>
      <c r="O310" s="27" t="n"/>
      <c r="P310" s="25" t="n"/>
      <c r="Q310" s="28" t="str">
        <f>IF(OR(T310=0,L310="Cobrado",L310="Anulado",NOT(ISNUMBER(U310))),"",MAX(0,INT(Ajustes!$C$5)-INT(U310)))</f>
        <v/>
      </c>
      <c r="R310" s="28" t="str">
        <f>IF(OR(T310=0,L310="Anulado",NOT(ISNUMBER(N310)),NOT(ISNUMBER(I310))),"",IF(INT(N310)=INT(I310),"Sí",IF(INT(N310)&gt;INT(I310),"Tarde","Antes")))</f>
        <v/>
      </c>
      <c r="S310" t="str">
        <f>IF(T310=0,"",IF(L310="","falta el estado",IF(NOT(ISNUMBER(MATCH(L310,Ajustes!$B$9:$B$17,0))),"el estado no es de la lista",IF(E310="","falta el cliente",IF(OR(AND(C310&lt;&gt;"",NOT(ISNUMBER(C310))),AND(I310&lt;&gt;"",NOT(ISNUMBER(I310))),AND(M310&lt;&gt;"",NOT(ISNUMBER(M310))),AND(N310&lt;&gt;"",NOT(ISNUMBER(N310)))),"hay una fecha mal escrita",IF(AND(H310&lt;&gt;"",NOT(ISNUMBER(H310))),"el importe no es un número",IF(C310="","falta «Recibido el»",IF(AND(L310&lt;&gt;"Recibido",L310&lt;&gt;"Anulado",I310=""),"falta la entrega acordada",IF(AND(L310&lt;&gt;"Recibido",L310&lt;&gt;"Anulado",M310=""),"falta la fecha del estado",IF(AND(OR(L310="Entregado",L310="Facturado",L310="Cobrado"),N310=""),"falta «Entregado el»",IF(AND(N310&lt;&gt;"",OR(L310="Recibido",L310="Confirmado",L310="Preparado",L310="En reparto")),"tiene «Entregado el»: cambia el estado",IF(OR(INT(C310)&gt;INT(Ajustes!$C$5),AND(M310&lt;&gt;"",INT(M310)&gt;INT(Ajustes!$C$5)),AND(N310&lt;&gt;"",INT(N310)&gt;INT(Ajustes!$C$5))),"hay una fecha posterior a hoy",IF(AND(M310&lt;&gt;"",INT(M310)&lt;INT(C310)),"la fecha del estado es anterior a «Recibido el»",IF(AND(N310&lt;&gt;"",INT(N310)&lt;INT(C310)),"«Entregado el» es anterior a «Recibido el»",""))))))))))))))</f>
        <v/>
      </c>
      <c r="T310">
        <f>IF(COUNTA(B310:P310)&gt;0,1,0)</f>
        <v>0</v>
      </c>
      <c r="U310" t="str">
        <f>IF(T310=0,"",IF(AND(L310="Recibido",M310=""),IF(C310="","",C310),IF(M310="","",M310)))</f>
        <v/>
      </c>
      <c r="V310" t="str">
        <f>IF(OR(T310=0,NOT(ISNUMBER(MATCH(L310,Ajustes!$B$9:$B$17,0)))),"",IF(INDEX(Ajustes!$C$9:$C$17,MATCH(L310,Ajustes!$B$9:$B$17,0))="","",INDEX(Ajustes!$C$9:$C$17,MATCH(L310,Ajustes!$B$9:$B$17,0))))</f>
        <v/>
      </c>
      <c r="W310">
        <f>IF(AND(T310=1,N310="",OR(L310="Recibido",L310="Confirmado",L310="Preparado",L310="En reparto",L310="Incidencia")),1,0)</f>
        <v>0</v>
      </c>
      <c r="X310">
        <f>IF(S310&lt;&gt;"",1,0)</f>
        <v>0</v>
      </c>
      <c r="Y310">
        <f>IF(A310&lt;&gt;"",1,0)</f>
        <v>0</v>
      </c>
      <c r="Z310">
        <f>IF(T310=1,ROW()-5,0)</f>
        <v>0</v>
      </c>
    </row>
    <row r="311">
      <c r="A311" s="21" t="str">
        <f>IF(T311=0,"",IF(S311&lt;&gt;"","Revisa: "&amp;S311,IF(OR(L311="Cobrado",L311="Anulado"),"",IF(AND(N311="",OR(L311="Recibido",L311="Confirmado",L311="Preparado",L311="En reparto",L311="Incidencia"),ISNUMBER(I311),INT(Ajustes!$C$5)&gt;INT(I311)),"Retrasado",IF(OR(L311="Entregado",L311="Facturado"),IF(AND(ISNUMBER(V311),ISNUMBER(N311),INT(Ajustes!$C$5)-INT(N311)&gt;V311),IF(L311="Entregado","Sin facturar","Cobro vencido"),""),IF(AND(ISNUMBER(V311),ISNUMBER(Q311),Q311&gt;V311),INDEX(Ajustes!$E$9:$E$17,MATCH(L311,Ajustes!$B$9:$B$17,0)),""))))))</f>
        <v/>
      </c>
      <c r="B311" s="22" t="n"/>
      <c r="C311" s="23" t="n"/>
      <c r="D311" s="24" t="n"/>
      <c r="E311" s="25" t="n"/>
      <c r="F311" s="25" t="n"/>
      <c r="G311" s="25" t="n"/>
      <c r="H311" s="26" t="n"/>
      <c r="I311" s="23" t="n"/>
      <c r="J311" s="25" t="n"/>
      <c r="K311" s="25" t="n"/>
      <c r="L311" s="25" t="n"/>
      <c r="M311" s="23" t="n"/>
      <c r="N311" s="23" t="n"/>
      <c r="O311" s="27" t="n"/>
      <c r="P311" s="25" t="n"/>
      <c r="Q311" s="28" t="str">
        <f>IF(OR(T311=0,L311="Cobrado",L311="Anulado",NOT(ISNUMBER(U311))),"",MAX(0,INT(Ajustes!$C$5)-INT(U311)))</f>
        <v/>
      </c>
      <c r="R311" s="28" t="str">
        <f>IF(OR(T311=0,L311="Anulado",NOT(ISNUMBER(N311)),NOT(ISNUMBER(I311))),"",IF(INT(N311)=INT(I311),"Sí",IF(INT(N311)&gt;INT(I311),"Tarde","Antes")))</f>
        <v/>
      </c>
      <c r="S311" t="str">
        <f>IF(T311=0,"",IF(L311="","falta el estado",IF(NOT(ISNUMBER(MATCH(L311,Ajustes!$B$9:$B$17,0))),"el estado no es de la lista",IF(E311="","falta el cliente",IF(OR(AND(C311&lt;&gt;"",NOT(ISNUMBER(C311))),AND(I311&lt;&gt;"",NOT(ISNUMBER(I311))),AND(M311&lt;&gt;"",NOT(ISNUMBER(M311))),AND(N311&lt;&gt;"",NOT(ISNUMBER(N311)))),"hay una fecha mal escrita",IF(AND(H311&lt;&gt;"",NOT(ISNUMBER(H311))),"el importe no es un número",IF(C311="","falta «Recibido el»",IF(AND(L311&lt;&gt;"Recibido",L311&lt;&gt;"Anulado",I311=""),"falta la entrega acordada",IF(AND(L311&lt;&gt;"Recibido",L311&lt;&gt;"Anulado",M311=""),"falta la fecha del estado",IF(AND(OR(L311="Entregado",L311="Facturado",L311="Cobrado"),N311=""),"falta «Entregado el»",IF(AND(N311&lt;&gt;"",OR(L311="Recibido",L311="Confirmado",L311="Preparado",L311="En reparto")),"tiene «Entregado el»: cambia el estado",IF(OR(INT(C311)&gt;INT(Ajustes!$C$5),AND(M311&lt;&gt;"",INT(M311)&gt;INT(Ajustes!$C$5)),AND(N311&lt;&gt;"",INT(N311)&gt;INT(Ajustes!$C$5))),"hay una fecha posterior a hoy",IF(AND(M311&lt;&gt;"",INT(M311)&lt;INT(C311)),"la fecha del estado es anterior a «Recibido el»",IF(AND(N311&lt;&gt;"",INT(N311)&lt;INT(C311)),"«Entregado el» es anterior a «Recibido el»",""))))))))))))))</f>
        <v/>
      </c>
      <c r="T311">
        <f>IF(COUNTA(B311:P311)&gt;0,1,0)</f>
        <v>0</v>
      </c>
      <c r="U311" t="str">
        <f>IF(T311=0,"",IF(AND(L311="Recibido",M311=""),IF(C311="","",C311),IF(M311="","",M311)))</f>
        <v/>
      </c>
      <c r="V311" t="str">
        <f>IF(OR(T311=0,NOT(ISNUMBER(MATCH(L311,Ajustes!$B$9:$B$17,0)))),"",IF(INDEX(Ajustes!$C$9:$C$17,MATCH(L311,Ajustes!$B$9:$B$17,0))="","",INDEX(Ajustes!$C$9:$C$17,MATCH(L311,Ajustes!$B$9:$B$17,0))))</f>
        <v/>
      </c>
      <c r="W311">
        <f>IF(AND(T311=1,N311="",OR(L311="Recibido",L311="Confirmado",L311="Preparado",L311="En reparto",L311="Incidencia")),1,0)</f>
        <v>0</v>
      </c>
      <c r="X311">
        <f>IF(S311&lt;&gt;"",1,0)</f>
        <v>0</v>
      </c>
      <c r="Y311">
        <f>IF(A311&lt;&gt;"",1,0)</f>
        <v>0</v>
      </c>
      <c r="Z311">
        <f>IF(T311=1,ROW()-5,0)</f>
        <v>0</v>
      </c>
    </row>
    <row r="312">
      <c r="A312" s="21" t="str">
        <f>IF(T312=0,"",IF(S312&lt;&gt;"","Revisa: "&amp;S312,IF(OR(L312="Cobrado",L312="Anulado"),"",IF(AND(N312="",OR(L312="Recibido",L312="Confirmado",L312="Preparado",L312="En reparto",L312="Incidencia"),ISNUMBER(I312),INT(Ajustes!$C$5)&gt;INT(I312)),"Retrasado",IF(OR(L312="Entregado",L312="Facturado"),IF(AND(ISNUMBER(V312),ISNUMBER(N312),INT(Ajustes!$C$5)-INT(N312)&gt;V312),IF(L312="Entregado","Sin facturar","Cobro vencido"),""),IF(AND(ISNUMBER(V312),ISNUMBER(Q312),Q312&gt;V312),INDEX(Ajustes!$E$9:$E$17,MATCH(L312,Ajustes!$B$9:$B$17,0)),""))))))</f>
        <v/>
      </c>
      <c r="B312" s="22" t="n"/>
      <c r="C312" s="23" t="n"/>
      <c r="D312" s="24" t="n"/>
      <c r="E312" s="25" t="n"/>
      <c r="F312" s="25" t="n"/>
      <c r="G312" s="25" t="n"/>
      <c r="H312" s="26" t="n"/>
      <c r="I312" s="23" t="n"/>
      <c r="J312" s="25" t="n"/>
      <c r="K312" s="25" t="n"/>
      <c r="L312" s="25" t="n"/>
      <c r="M312" s="23" t="n"/>
      <c r="N312" s="23" t="n"/>
      <c r="O312" s="27" t="n"/>
      <c r="P312" s="25" t="n"/>
      <c r="Q312" s="28" t="str">
        <f>IF(OR(T312=0,L312="Cobrado",L312="Anulado",NOT(ISNUMBER(U312))),"",MAX(0,INT(Ajustes!$C$5)-INT(U312)))</f>
        <v/>
      </c>
      <c r="R312" s="28" t="str">
        <f>IF(OR(T312=0,L312="Anulado",NOT(ISNUMBER(N312)),NOT(ISNUMBER(I312))),"",IF(INT(N312)=INT(I312),"Sí",IF(INT(N312)&gt;INT(I312),"Tarde","Antes")))</f>
        <v/>
      </c>
      <c r="S312" t="str">
        <f>IF(T312=0,"",IF(L312="","falta el estado",IF(NOT(ISNUMBER(MATCH(L312,Ajustes!$B$9:$B$17,0))),"el estado no es de la lista",IF(E312="","falta el cliente",IF(OR(AND(C312&lt;&gt;"",NOT(ISNUMBER(C312))),AND(I312&lt;&gt;"",NOT(ISNUMBER(I312))),AND(M312&lt;&gt;"",NOT(ISNUMBER(M312))),AND(N312&lt;&gt;"",NOT(ISNUMBER(N312)))),"hay una fecha mal escrita",IF(AND(H312&lt;&gt;"",NOT(ISNUMBER(H312))),"el importe no es un número",IF(C312="","falta «Recibido el»",IF(AND(L312&lt;&gt;"Recibido",L312&lt;&gt;"Anulado",I312=""),"falta la entrega acordada",IF(AND(L312&lt;&gt;"Recibido",L312&lt;&gt;"Anulado",M312=""),"falta la fecha del estado",IF(AND(OR(L312="Entregado",L312="Facturado",L312="Cobrado"),N312=""),"falta «Entregado el»",IF(AND(N312&lt;&gt;"",OR(L312="Recibido",L312="Confirmado",L312="Preparado",L312="En reparto")),"tiene «Entregado el»: cambia el estado",IF(OR(INT(C312)&gt;INT(Ajustes!$C$5),AND(M312&lt;&gt;"",INT(M312)&gt;INT(Ajustes!$C$5)),AND(N312&lt;&gt;"",INT(N312)&gt;INT(Ajustes!$C$5))),"hay una fecha posterior a hoy",IF(AND(M312&lt;&gt;"",INT(M312)&lt;INT(C312)),"la fecha del estado es anterior a «Recibido el»",IF(AND(N312&lt;&gt;"",INT(N312)&lt;INT(C312)),"«Entregado el» es anterior a «Recibido el»",""))))))))))))))</f>
        <v/>
      </c>
      <c r="T312">
        <f>IF(COUNTA(B312:P312)&gt;0,1,0)</f>
        <v>0</v>
      </c>
      <c r="U312" t="str">
        <f>IF(T312=0,"",IF(AND(L312="Recibido",M312=""),IF(C312="","",C312),IF(M312="","",M312)))</f>
        <v/>
      </c>
      <c r="V312" t="str">
        <f>IF(OR(T312=0,NOT(ISNUMBER(MATCH(L312,Ajustes!$B$9:$B$17,0)))),"",IF(INDEX(Ajustes!$C$9:$C$17,MATCH(L312,Ajustes!$B$9:$B$17,0))="","",INDEX(Ajustes!$C$9:$C$17,MATCH(L312,Ajustes!$B$9:$B$17,0))))</f>
        <v/>
      </c>
      <c r="W312">
        <f>IF(AND(T312=1,N312="",OR(L312="Recibido",L312="Confirmado",L312="Preparado",L312="En reparto",L312="Incidencia")),1,0)</f>
        <v>0</v>
      </c>
      <c r="X312">
        <f>IF(S312&lt;&gt;"",1,0)</f>
        <v>0</v>
      </c>
      <c r="Y312">
        <f>IF(A312&lt;&gt;"",1,0)</f>
        <v>0</v>
      </c>
      <c r="Z312">
        <f>IF(T312=1,ROW()-5,0)</f>
        <v>0</v>
      </c>
    </row>
    <row r="313">
      <c r="A313" s="21" t="str">
        <f>IF(T313=0,"",IF(S313&lt;&gt;"","Revisa: "&amp;S313,IF(OR(L313="Cobrado",L313="Anulado"),"",IF(AND(N313="",OR(L313="Recibido",L313="Confirmado",L313="Preparado",L313="En reparto",L313="Incidencia"),ISNUMBER(I313),INT(Ajustes!$C$5)&gt;INT(I313)),"Retrasado",IF(OR(L313="Entregado",L313="Facturado"),IF(AND(ISNUMBER(V313),ISNUMBER(N313),INT(Ajustes!$C$5)-INT(N313)&gt;V313),IF(L313="Entregado","Sin facturar","Cobro vencido"),""),IF(AND(ISNUMBER(V313),ISNUMBER(Q313),Q313&gt;V313),INDEX(Ajustes!$E$9:$E$17,MATCH(L313,Ajustes!$B$9:$B$17,0)),""))))))</f>
        <v/>
      </c>
      <c r="B313" s="22" t="n"/>
      <c r="C313" s="23" t="n"/>
      <c r="D313" s="24" t="n"/>
      <c r="E313" s="25" t="n"/>
      <c r="F313" s="25" t="n"/>
      <c r="G313" s="25" t="n"/>
      <c r="H313" s="26" t="n"/>
      <c r="I313" s="23" t="n"/>
      <c r="J313" s="25" t="n"/>
      <c r="K313" s="25" t="n"/>
      <c r="L313" s="25" t="n"/>
      <c r="M313" s="23" t="n"/>
      <c r="N313" s="23" t="n"/>
      <c r="O313" s="27" t="n"/>
      <c r="P313" s="25" t="n"/>
      <c r="Q313" s="28" t="str">
        <f>IF(OR(T313=0,L313="Cobrado",L313="Anulado",NOT(ISNUMBER(U313))),"",MAX(0,INT(Ajustes!$C$5)-INT(U313)))</f>
        <v/>
      </c>
      <c r="R313" s="28" t="str">
        <f>IF(OR(T313=0,L313="Anulado",NOT(ISNUMBER(N313)),NOT(ISNUMBER(I313))),"",IF(INT(N313)=INT(I313),"Sí",IF(INT(N313)&gt;INT(I313),"Tarde","Antes")))</f>
        <v/>
      </c>
      <c r="S313" t="str">
        <f>IF(T313=0,"",IF(L313="","falta el estado",IF(NOT(ISNUMBER(MATCH(L313,Ajustes!$B$9:$B$17,0))),"el estado no es de la lista",IF(E313="","falta el cliente",IF(OR(AND(C313&lt;&gt;"",NOT(ISNUMBER(C313))),AND(I313&lt;&gt;"",NOT(ISNUMBER(I313))),AND(M313&lt;&gt;"",NOT(ISNUMBER(M313))),AND(N313&lt;&gt;"",NOT(ISNUMBER(N313)))),"hay una fecha mal escrita",IF(AND(H313&lt;&gt;"",NOT(ISNUMBER(H313))),"el importe no es un número",IF(C313="","falta «Recibido el»",IF(AND(L313&lt;&gt;"Recibido",L313&lt;&gt;"Anulado",I313=""),"falta la entrega acordada",IF(AND(L313&lt;&gt;"Recibido",L313&lt;&gt;"Anulado",M313=""),"falta la fecha del estado",IF(AND(OR(L313="Entregado",L313="Facturado",L313="Cobrado"),N313=""),"falta «Entregado el»",IF(AND(N313&lt;&gt;"",OR(L313="Recibido",L313="Confirmado",L313="Preparado",L313="En reparto")),"tiene «Entregado el»: cambia el estado",IF(OR(INT(C313)&gt;INT(Ajustes!$C$5),AND(M313&lt;&gt;"",INT(M313)&gt;INT(Ajustes!$C$5)),AND(N313&lt;&gt;"",INT(N313)&gt;INT(Ajustes!$C$5))),"hay una fecha posterior a hoy",IF(AND(M313&lt;&gt;"",INT(M313)&lt;INT(C313)),"la fecha del estado es anterior a «Recibido el»",IF(AND(N313&lt;&gt;"",INT(N313)&lt;INT(C313)),"«Entregado el» es anterior a «Recibido el»",""))))))))))))))</f>
        <v/>
      </c>
      <c r="T313">
        <f>IF(COUNTA(B313:P313)&gt;0,1,0)</f>
        <v>0</v>
      </c>
      <c r="U313" t="str">
        <f>IF(T313=0,"",IF(AND(L313="Recibido",M313=""),IF(C313="","",C313),IF(M313="","",M313)))</f>
        <v/>
      </c>
      <c r="V313" t="str">
        <f>IF(OR(T313=0,NOT(ISNUMBER(MATCH(L313,Ajustes!$B$9:$B$17,0)))),"",IF(INDEX(Ajustes!$C$9:$C$17,MATCH(L313,Ajustes!$B$9:$B$17,0))="","",INDEX(Ajustes!$C$9:$C$17,MATCH(L313,Ajustes!$B$9:$B$17,0))))</f>
        <v/>
      </c>
      <c r="W313">
        <f>IF(AND(T313=1,N313="",OR(L313="Recibido",L313="Confirmado",L313="Preparado",L313="En reparto",L313="Incidencia")),1,0)</f>
        <v>0</v>
      </c>
      <c r="X313">
        <f>IF(S313&lt;&gt;"",1,0)</f>
        <v>0</v>
      </c>
      <c r="Y313">
        <f>IF(A313&lt;&gt;"",1,0)</f>
        <v>0</v>
      </c>
      <c r="Z313">
        <f>IF(T313=1,ROW()-5,0)</f>
        <v>0</v>
      </c>
    </row>
    <row r="314">
      <c r="A314" s="21" t="str">
        <f>IF(T314=0,"",IF(S314&lt;&gt;"","Revisa: "&amp;S314,IF(OR(L314="Cobrado",L314="Anulado"),"",IF(AND(N314="",OR(L314="Recibido",L314="Confirmado",L314="Preparado",L314="En reparto",L314="Incidencia"),ISNUMBER(I314),INT(Ajustes!$C$5)&gt;INT(I314)),"Retrasado",IF(OR(L314="Entregado",L314="Facturado"),IF(AND(ISNUMBER(V314),ISNUMBER(N314),INT(Ajustes!$C$5)-INT(N314)&gt;V314),IF(L314="Entregado","Sin facturar","Cobro vencido"),""),IF(AND(ISNUMBER(V314),ISNUMBER(Q314),Q314&gt;V314),INDEX(Ajustes!$E$9:$E$17,MATCH(L314,Ajustes!$B$9:$B$17,0)),""))))))</f>
        <v/>
      </c>
      <c r="B314" s="22" t="n"/>
      <c r="C314" s="23" t="n"/>
      <c r="D314" s="24" t="n"/>
      <c r="E314" s="25" t="n"/>
      <c r="F314" s="25" t="n"/>
      <c r="G314" s="25" t="n"/>
      <c r="H314" s="26" t="n"/>
      <c r="I314" s="23" t="n"/>
      <c r="J314" s="25" t="n"/>
      <c r="K314" s="25" t="n"/>
      <c r="L314" s="25" t="n"/>
      <c r="M314" s="23" t="n"/>
      <c r="N314" s="23" t="n"/>
      <c r="O314" s="27" t="n"/>
      <c r="P314" s="25" t="n"/>
      <c r="Q314" s="28" t="str">
        <f>IF(OR(T314=0,L314="Cobrado",L314="Anulado",NOT(ISNUMBER(U314))),"",MAX(0,INT(Ajustes!$C$5)-INT(U314)))</f>
        <v/>
      </c>
      <c r="R314" s="28" t="str">
        <f>IF(OR(T314=0,L314="Anulado",NOT(ISNUMBER(N314)),NOT(ISNUMBER(I314))),"",IF(INT(N314)=INT(I314),"Sí",IF(INT(N314)&gt;INT(I314),"Tarde","Antes")))</f>
        <v/>
      </c>
      <c r="S314" t="str">
        <f>IF(T314=0,"",IF(L314="","falta el estado",IF(NOT(ISNUMBER(MATCH(L314,Ajustes!$B$9:$B$17,0))),"el estado no es de la lista",IF(E314="","falta el cliente",IF(OR(AND(C314&lt;&gt;"",NOT(ISNUMBER(C314))),AND(I314&lt;&gt;"",NOT(ISNUMBER(I314))),AND(M314&lt;&gt;"",NOT(ISNUMBER(M314))),AND(N314&lt;&gt;"",NOT(ISNUMBER(N314)))),"hay una fecha mal escrita",IF(AND(H314&lt;&gt;"",NOT(ISNUMBER(H314))),"el importe no es un número",IF(C314="","falta «Recibido el»",IF(AND(L314&lt;&gt;"Recibido",L314&lt;&gt;"Anulado",I314=""),"falta la entrega acordada",IF(AND(L314&lt;&gt;"Recibido",L314&lt;&gt;"Anulado",M314=""),"falta la fecha del estado",IF(AND(OR(L314="Entregado",L314="Facturado",L314="Cobrado"),N314=""),"falta «Entregado el»",IF(AND(N314&lt;&gt;"",OR(L314="Recibido",L314="Confirmado",L314="Preparado",L314="En reparto")),"tiene «Entregado el»: cambia el estado",IF(OR(INT(C314)&gt;INT(Ajustes!$C$5),AND(M314&lt;&gt;"",INT(M314)&gt;INT(Ajustes!$C$5)),AND(N314&lt;&gt;"",INT(N314)&gt;INT(Ajustes!$C$5))),"hay una fecha posterior a hoy",IF(AND(M314&lt;&gt;"",INT(M314)&lt;INT(C314)),"la fecha del estado es anterior a «Recibido el»",IF(AND(N314&lt;&gt;"",INT(N314)&lt;INT(C314)),"«Entregado el» es anterior a «Recibido el»",""))))))))))))))</f>
        <v/>
      </c>
      <c r="T314">
        <f>IF(COUNTA(B314:P314)&gt;0,1,0)</f>
        <v>0</v>
      </c>
      <c r="U314" t="str">
        <f>IF(T314=0,"",IF(AND(L314="Recibido",M314=""),IF(C314="","",C314),IF(M314="","",M314)))</f>
        <v/>
      </c>
      <c r="V314" t="str">
        <f>IF(OR(T314=0,NOT(ISNUMBER(MATCH(L314,Ajustes!$B$9:$B$17,0)))),"",IF(INDEX(Ajustes!$C$9:$C$17,MATCH(L314,Ajustes!$B$9:$B$17,0))="","",INDEX(Ajustes!$C$9:$C$17,MATCH(L314,Ajustes!$B$9:$B$17,0))))</f>
        <v/>
      </c>
      <c r="W314">
        <f>IF(AND(T314=1,N314="",OR(L314="Recibido",L314="Confirmado",L314="Preparado",L314="En reparto",L314="Incidencia")),1,0)</f>
        <v>0</v>
      </c>
      <c r="X314">
        <f>IF(S314&lt;&gt;"",1,0)</f>
        <v>0</v>
      </c>
      <c r="Y314">
        <f>IF(A314&lt;&gt;"",1,0)</f>
        <v>0</v>
      </c>
      <c r="Z314">
        <f>IF(T314=1,ROW()-5,0)</f>
        <v>0</v>
      </c>
    </row>
    <row r="315">
      <c r="A315" s="21" t="str">
        <f>IF(T315=0,"",IF(S315&lt;&gt;"","Revisa: "&amp;S315,IF(OR(L315="Cobrado",L315="Anulado"),"",IF(AND(N315="",OR(L315="Recibido",L315="Confirmado",L315="Preparado",L315="En reparto",L315="Incidencia"),ISNUMBER(I315),INT(Ajustes!$C$5)&gt;INT(I315)),"Retrasado",IF(OR(L315="Entregado",L315="Facturado"),IF(AND(ISNUMBER(V315),ISNUMBER(N315),INT(Ajustes!$C$5)-INT(N315)&gt;V315),IF(L315="Entregado","Sin facturar","Cobro vencido"),""),IF(AND(ISNUMBER(V315),ISNUMBER(Q315),Q315&gt;V315),INDEX(Ajustes!$E$9:$E$17,MATCH(L315,Ajustes!$B$9:$B$17,0)),""))))))</f>
        <v/>
      </c>
      <c r="B315" s="22" t="n"/>
      <c r="C315" s="23" t="n"/>
      <c r="D315" s="24" t="n"/>
      <c r="E315" s="25" t="n"/>
      <c r="F315" s="25" t="n"/>
      <c r="G315" s="25" t="n"/>
      <c r="H315" s="26" t="n"/>
      <c r="I315" s="23" t="n"/>
      <c r="J315" s="25" t="n"/>
      <c r="K315" s="25" t="n"/>
      <c r="L315" s="25" t="n"/>
      <c r="M315" s="23" t="n"/>
      <c r="N315" s="23" t="n"/>
      <c r="O315" s="27" t="n"/>
      <c r="P315" s="25" t="n"/>
      <c r="Q315" s="28" t="str">
        <f>IF(OR(T315=0,L315="Cobrado",L315="Anulado",NOT(ISNUMBER(U315))),"",MAX(0,INT(Ajustes!$C$5)-INT(U315)))</f>
        <v/>
      </c>
      <c r="R315" s="28" t="str">
        <f>IF(OR(T315=0,L315="Anulado",NOT(ISNUMBER(N315)),NOT(ISNUMBER(I315))),"",IF(INT(N315)=INT(I315),"Sí",IF(INT(N315)&gt;INT(I315),"Tarde","Antes")))</f>
        <v/>
      </c>
      <c r="S315" t="str">
        <f>IF(T315=0,"",IF(L315="","falta el estado",IF(NOT(ISNUMBER(MATCH(L315,Ajustes!$B$9:$B$17,0))),"el estado no es de la lista",IF(E315="","falta el cliente",IF(OR(AND(C315&lt;&gt;"",NOT(ISNUMBER(C315))),AND(I315&lt;&gt;"",NOT(ISNUMBER(I315))),AND(M315&lt;&gt;"",NOT(ISNUMBER(M315))),AND(N315&lt;&gt;"",NOT(ISNUMBER(N315)))),"hay una fecha mal escrita",IF(AND(H315&lt;&gt;"",NOT(ISNUMBER(H315))),"el importe no es un número",IF(C315="","falta «Recibido el»",IF(AND(L315&lt;&gt;"Recibido",L315&lt;&gt;"Anulado",I315=""),"falta la entrega acordada",IF(AND(L315&lt;&gt;"Recibido",L315&lt;&gt;"Anulado",M315=""),"falta la fecha del estado",IF(AND(OR(L315="Entregado",L315="Facturado",L315="Cobrado"),N315=""),"falta «Entregado el»",IF(AND(N315&lt;&gt;"",OR(L315="Recibido",L315="Confirmado",L315="Preparado",L315="En reparto")),"tiene «Entregado el»: cambia el estado",IF(OR(INT(C315)&gt;INT(Ajustes!$C$5),AND(M315&lt;&gt;"",INT(M315)&gt;INT(Ajustes!$C$5)),AND(N315&lt;&gt;"",INT(N315)&gt;INT(Ajustes!$C$5))),"hay una fecha posterior a hoy",IF(AND(M315&lt;&gt;"",INT(M315)&lt;INT(C315)),"la fecha del estado es anterior a «Recibido el»",IF(AND(N315&lt;&gt;"",INT(N315)&lt;INT(C315)),"«Entregado el» es anterior a «Recibido el»",""))))))))))))))</f>
        <v/>
      </c>
      <c r="T315">
        <f>IF(COUNTA(B315:P315)&gt;0,1,0)</f>
        <v>0</v>
      </c>
      <c r="U315" t="str">
        <f>IF(T315=0,"",IF(AND(L315="Recibido",M315=""),IF(C315="","",C315),IF(M315="","",M315)))</f>
        <v/>
      </c>
      <c r="V315" t="str">
        <f>IF(OR(T315=0,NOT(ISNUMBER(MATCH(L315,Ajustes!$B$9:$B$17,0)))),"",IF(INDEX(Ajustes!$C$9:$C$17,MATCH(L315,Ajustes!$B$9:$B$17,0))="","",INDEX(Ajustes!$C$9:$C$17,MATCH(L315,Ajustes!$B$9:$B$17,0))))</f>
        <v/>
      </c>
      <c r="W315">
        <f>IF(AND(T315=1,N315="",OR(L315="Recibido",L315="Confirmado",L315="Preparado",L315="En reparto",L315="Incidencia")),1,0)</f>
        <v>0</v>
      </c>
      <c r="X315">
        <f>IF(S315&lt;&gt;"",1,0)</f>
        <v>0</v>
      </c>
      <c r="Y315">
        <f>IF(A315&lt;&gt;"",1,0)</f>
        <v>0</v>
      </c>
      <c r="Z315">
        <f>IF(T315=1,ROW()-5,0)</f>
        <v>0</v>
      </c>
    </row>
    <row r="316">
      <c r="A316" s="21" t="str">
        <f>IF(T316=0,"",IF(S316&lt;&gt;"","Revisa: "&amp;S316,IF(OR(L316="Cobrado",L316="Anulado"),"",IF(AND(N316="",OR(L316="Recibido",L316="Confirmado",L316="Preparado",L316="En reparto",L316="Incidencia"),ISNUMBER(I316),INT(Ajustes!$C$5)&gt;INT(I316)),"Retrasado",IF(OR(L316="Entregado",L316="Facturado"),IF(AND(ISNUMBER(V316),ISNUMBER(N316),INT(Ajustes!$C$5)-INT(N316)&gt;V316),IF(L316="Entregado","Sin facturar","Cobro vencido"),""),IF(AND(ISNUMBER(V316),ISNUMBER(Q316),Q316&gt;V316),INDEX(Ajustes!$E$9:$E$17,MATCH(L316,Ajustes!$B$9:$B$17,0)),""))))))</f>
        <v/>
      </c>
      <c r="B316" s="22" t="n"/>
      <c r="C316" s="23" t="n"/>
      <c r="D316" s="24" t="n"/>
      <c r="E316" s="25" t="n"/>
      <c r="F316" s="25" t="n"/>
      <c r="G316" s="25" t="n"/>
      <c r="H316" s="26" t="n"/>
      <c r="I316" s="23" t="n"/>
      <c r="J316" s="25" t="n"/>
      <c r="K316" s="25" t="n"/>
      <c r="L316" s="25" t="n"/>
      <c r="M316" s="23" t="n"/>
      <c r="N316" s="23" t="n"/>
      <c r="O316" s="27" t="n"/>
      <c r="P316" s="25" t="n"/>
      <c r="Q316" s="28" t="str">
        <f>IF(OR(T316=0,L316="Cobrado",L316="Anulado",NOT(ISNUMBER(U316))),"",MAX(0,INT(Ajustes!$C$5)-INT(U316)))</f>
        <v/>
      </c>
      <c r="R316" s="28" t="str">
        <f>IF(OR(T316=0,L316="Anulado",NOT(ISNUMBER(N316)),NOT(ISNUMBER(I316))),"",IF(INT(N316)=INT(I316),"Sí",IF(INT(N316)&gt;INT(I316),"Tarde","Antes")))</f>
        <v/>
      </c>
      <c r="S316" t="str">
        <f>IF(T316=0,"",IF(L316="","falta el estado",IF(NOT(ISNUMBER(MATCH(L316,Ajustes!$B$9:$B$17,0))),"el estado no es de la lista",IF(E316="","falta el cliente",IF(OR(AND(C316&lt;&gt;"",NOT(ISNUMBER(C316))),AND(I316&lt;&gt;"",NOT(ISNUMBER(I316))),AND(M316&lt;&gt;"",NOT(ISNUMBER(M316))),AND(N316&lt;&gt;"",NOT(ISNUMBER(N316)))),"hay una fecha mal escrita",IF(AND(H316&lt;&gt;"",NOT(ISNUMBER(H316))),"el importe no es un número",IF(C316="","falta «Recibido el»",IF(AND(L316&lt;&gt;"Recibido",L316&lt;&gt;"Anulado",I316=""),"falta la entrega acordada",IF(AND(L316&lt;&gt;"Recibido",L316&lt;&gt;"Anulado",M316=""),"falta la fecha del estado",IF(AND(OR(L316="Entregado",L316="Facturado",L316="Cobrado"),N316=""),"falta «Entregado el»",IF(AND(N316&lt;&gt;"",OR(L316="Recibido",L316="Confirmado",L316="Preparado",L316="En reparto")),"tiene «Entregado el»: cambia el estado",IF(OR(INT(C316)&gt;INT(Ajustes!$C$5),AND(M316&lt;&gt;"",INT(M316)&gt;INT(Ajustes!$C$5)),AND(N316&lt;&gt;"",INT(N316)&gt;INT(Ajustes!$C$5))),"hay una fecha posterior a hoy",IF(AND(M316&lt;&gt;"",INT(M316)&lt;INT(C316)),"la fecha del estado es anterior a «Recibido el»",IF(AND(N316&lt;&gt;"",INT(N316)&lt;INT(C316)),"«Entregado el» es anterior a «Recibido el»",""))))))))))))))</f>
        <v/>
      </c>
      <c r="T316">
        <f>IF(COUNTA(B316:P316)&gt;0,1,0)</f>
        <v>0</v>
      </c>
      <c r="U316" t="str">
        <f>IF(T316=0,"",IF(AND(L316="Recibido",M316=""),IF(C316="","",C316),IF(M316="","",M316)))</f>
        <v/>
      </c>
      <c r="V316" t="str">
        <f>IF(OR(T316=0,NOT(ISNUMBER(MATCH(L316,Ajustes!$B$9:$B$17,0)))),"",IF(INDEX(Ajustes!$C$9:$C$17,MATCH(L316,Ajustes!$B$9:$B$17,0))="","",INDEX(Ajustes!$C$9:$C$17,MATCH(L316,Ajustes!$B$9:$B$17,0))))</f>
        <v/>
      </c>
      <c r="W316">
        <f>IF(AND(T316=1,N316="",OR(L316="Recibido",L316="Confirmado",L316="Preparado",L316="En reparto",L316="Incidencia")),1,0)</f>
        <v>0</v>
      </c>
      <c r="X316">
        <f>IF(S316&lt;&gt;"",1,0)</f>
        <v>0</v>
      </c>
      <c r="Y316">
        <f>IF(A316&lt;&gt;"",1,0)</f>
        <v>0</v>
      </c>
      <c r="Z316">
        <f>IF(T316=1,ROW()-5,0)</f>
        <v>0</v>
      </c>
    </row>
    <row r="317">
      <c r="A317" s="21" t="str">
        <f>IF(T317=0,"",IF(S317&lt;&gt;"","Revisa: "&amp;S317,IF(OR(L317="Cobrado",L317="Anulado"),"",IF(AND(N317="",OR(L317="Recibido",L317="Confirmado",L317="Preparado",L317="En reparto",L317="Incidencia"),ISNUMBER(I317),INT(Ajustes!$C$5)&gt;INT(I317)),"Retrasado",IF(OR(L317="Entregado",L317="Facturado"),IF(AND(ISNUMBER(V317),ISNUMBER(N317),INT(Ajustes!$C$5)-INT(N317)&gt;V317),IF(L317="Entregado","Sin facturar","Cobro vencido"),""),IF(AND(ISNUMBER(V317),ISNUMBER(Q317),Q317&gt;V317),INDEX(Ajustes!$E$9:$E$17,MATCH(L317,Ajustes!$B$9:$B$17,0)),""))))))</f>
        <v/>
      </c>
      <c r="B317" s="22" t="n"/>
      <c r="C317" s="23" t="n"/>
      <c r="D317" s="24" t="n"/>
      <c r="E317" s="25" t="n"/>
      <c r="F317" s="25" t="n"/>
      <c r="G317" s="25" t="n"/>
      <c r="H317" s="26" t="n"/>
      <c r="I317" s="23" t="n"/>
      <c r="J317" s="25" t="n"/>
      <c r="K317" s="25" t="n"/>
      <c r="L317" s="25" t="n"/>
      <c r="M317" s="23" t="n"/>
      <c r="N317" s="23" t="n"/>
      <c r="O317" s="27" t="n"/>
      <c r="P317" s="25" t="n"/>
      <c r="Q317" s="28" t="str">
        <f>IF(OR(T317=0,L317="Cobrado",L317="Anulado",NOT(ISNUMBER(U317))),"",MAX(0,INT(Ajustes!$C$5)-INT(U317)))</f>
        <v/>
      </c>
      <c r="R317" s="28" t="str">
        <f>IF(OR(T317=0,L317="Anulado",NOT(ISNUMBER(N317)),NOT(ISNUMBER(I317))),"",IF(INT(N317)=INT(I317),"Sí",IF(INT(N317)&gt;INT(I317),"Tarde","Antes")))</f>
        <v/>
      </c>
      <c r="S317" t="str">
        <f>IF(T317=0,"",IF(L317="","falta el estado",IF(NOT(ISNUMBER(MATCH(L317,Ajustes!$B$9:$B$17,0))),"el estado no es de la lista",IF(E317="","falta el cliente",IF(OR(AND(C317&lt;&gt;"",NOT(ISNUMBER(C317))),AND(I317&lt;&gt;"",NOT(ISNUMBER(I317))),AND(M317&lt;&gt;"",NOT(ISNUMBER(M317))),AND(N317&lt;&gt;"",NOT(ISNUMBER(N317)))),"hay una fecha mal escrita",IF(AND(H317&lt;&gt;"",NOT(ISNUMBER(H317))),"el importe no es un número",IF(C317="","falta «Recibido el»",IF(AND(L317&lt;&gt;"Recibido",L317&lt;&gt;"Anulado",I317=""),"falta la entrega acordada",IF(AND(L317&lt;&gt;"Recibido",L317&lt;&gt;"Anulado",M317=""),"falta la fecha del estado",IF(AND(OR(L317="Entregado",L317="Facturado",L317="Cobrado"),N317=""),"falta «Entregado el»",IF(AND(N317&lt;&gt;"",OR(L317="Recibido",L317="Confirmado",L317="Preparado",L317="En reparto")),"tiene «Entregado el»: cambia el estado",IF(OR(INT(C317)&gt;INT(Ajustes!$C$5),AND(M317&lt;&gt;"",INT(M317)&gt;INT(Ajustes!$C$5)),AND(N317&lt;&gt;"",INT(N317)&gt;INT(Ajustes!$C$5))),"hay una fecha posterior a hoy",IF(AND(M317&lt;&gt;"",INT(M317)&lt;INT(C317)),"la fecha del estado es anterior a «Recibido el»",IF(AND(N317&lt;&gt;"",INT(N317)&lt;INT(C317)),"«Entregado el» es anterior a «Recibido el»",""))))))))))))))</f>
        <v/>
      </c>
      <c r="T317">
        <f>IF(COUNTA(B317:P317)&gt;0,1,0)</f>
        <v>0</v>
      </c>
      <c r="U317" t="str">
        <f>IF(T317=0,"",IF(AND(L317="Recibido",M317=""),IF(C317="","",C317),IF(M317="","",M317)))</f>
        <v/>
      </c>
      <c r="V317" t="str">
        <f>IF(OR(T317=0,NOT(ISNUMBER(MATCH(L317,Ajustes!$B$9:$B$17,0)))),"",IF(INDEX(Ajustes!$C$9:$C$17,MATCH(L317,Ajustes!$B$9:$B$17,0))="","",INDEX(Ajustes!$C$9:$C$17,MATCH(L317,Ajustes!$B$9:$B$17,0))))</f>
        <v/>
      </c>
      <c r="W317">
        <f>IF(AND(T317=1,N317="",OR(L317="Recibido",L317="Confirmado",L317="Preparado",L317="En reparto",L317="Incidencia")),1,0)</f>
        <v>0</v>
      </c>
      <c r="X317">
        <f>IF(S317&lt;&gt;"",1,0)</f>
        <v>0</v>
      </c>
      <c r="Y317">
        <f>IF(A317&lt;&gt;"",1,0)</f>
        <v>0</v>
      </c>
      <c r="Z317">
        <f>IF(T317=1,ROW()-5,0)</f>
        <v>0</v>
      </c>
    </row>
    <row r="318">
      <c r="A318" s="21" t="str">
        <f>IF(T318=0,"",IF(S318&lt;&gt;"","Revisa: "&amp;S318,IF(OR(L318="Cobrado",L318="Anulado"),"",IF(AND(N318="",OR(L318="Recibido",L318="Confirmado",L318="Preparado",L318="En reparto",L318="Incidencia"),ISNUMBER(I318),INT(Ajustes!$C$5)&gt;INT(I318)),"Retrasado",IF(OR(L318="Entregado",L318="Facturado"),IF(AND(ISNUMBER(V318),ISNUMBER(N318),INT(Ajustes!$C$5)-INT(N318)&gt;V318),IF(L318="Entregado","Sin facturar","Cobro vencido"),""),IF(AND(ISNUMBER(V318),ISNUMBER(Q318),Q318&gt;V318),INDEX(Ajustes!$E$9:$E$17,MATCH(L318,Ajustes!$B$9:$B$17,0)),""))))))</f>
        <v/>
      </c>
      <c r="B318" s="22" t="n"/>
      <c r="C318" s="23" t="n"/>
      <c r="D318" s="24" t="n"/>
      <c r="E318" s="25" t="n"/>
      <c r="F318" s="25" t="n"/>
      <c r="G318" s="25" t="n"/>
      <c r="H318" s="26" t="n"/>
      <c r="I318" s="23" t="n"/>
      <c r="J318" s="25" t="n"/>
      <c r="K318" s="25" t="n"/>
      <c r="L318" s="25" t="n"/>
      <c r="M318" s="23" t="n"/>
      <c r="N318" s="23" t="n"/>
      <c r="O318" s="27" t="n"/>
      <c r="P318" s="25" t="n"/>
      <c r="Q318" s="28" t="str">
        <f>IF(OR(T318=0,L318="Cobrado",L318="Anulado",NOT(ISNUMBER(U318))),"",MAX(0,INT(Ajustes!$C$5)-INT(U318)))</f>
        <v/>
      </c>
      <c r="R318" s="28" t="str">
        <f>IF(OR(T318=0,L318="Anulado",NOT(ISNUMBER(N318)),NOT(ISNUMBER(I318))),"",IF(INT(N318)=INT(I318),"Sí",IF(INT(N318)&gt;INT(I318),"Tarde","Antes")))</f>
        <v/>
      </c>
      <c r="S318" t="str">
        <f>IF(T318=0,"",IF(L318="","falta el estado",IF(NOT(ISNUMBER(MATCH(L318,Ajustes!$B$9:$B$17,0))),"el estado no es de la lista",IF(E318="","falta el cliente",IF(OR(AND(C318&lt;&gt;"",NOT(ISNUMBER(C318))),AND(I318&lt;&gt;"",NOT(ISNUMBER(I318))),AND(M318&lt;&gt;"",NOT(ISNUMBER(M318))),AND(N318&lt;&gt;"",NOT(ISNUMBER(N318)))),"hay una fecha mal escrita",IF(AND(H318&lt;&gt;"",NOT(ISNUMBER(H318))),"el importe no es un número",IF(C318="","falta «Recibido el»",IF(AND(L318&lt;&gt;"Recibido",L318&lt;&gt;"Anulado",I318=""),"falta la entrega acordada",IF(AND(L318&lt;&gt;"Recibido",L318&lt;&gt;"Anulado",M318=""),"falta la fecha del estado",IF(AND(OR(L318="Entregado",L318="Facturado",L318="Cobrado"),N318=""),"falta «Entregado el»",IF(AND(N318&lt;&gt;"",OR(L318="Recibido",L318="Confirmado",L318="Preparado",L318="En reparto")),"tiene «Entregado el»: cambia el estado",IF(OR(INT(C318)&gt;INT(Ajustes!$C$5),AND(M318&lt;&gt;"",INT(M318)&gt;INT(Ajustes!$C$5)),AND(N318&lt;&gt;"",INT(N318)&gt;INT(Ajustes!$C$5))),"hay una fecha posterior a hoy",IF(AND(M318&lt;&gt;"",INT(M318)&lt;INT(C318)),"la fecha del estado es anterior a «Recibido el»",IF(AND(N318&lt;&gt;"",INT(N318)&lt;INT(C318)),"«Entregado el» es anterior a «Recibido el»",""))))))))))))))</f>
        <v/>
      </c>
      <c r="T318">
        <f>IF(COUNTA(B318:P318)&gt;0,1,0)</f>
        <v>0</v>
      </c>
      <c r="U318" t="str">
        <f>IF(T318=0,"",IF(AND(L318="Recibido",M318=""),IF(C318="","",C318),IF(M318="","",M318)))</f>
        <v/>
      </c>
      <c r="V318" t="str">
        <f>IF(OR(T318=0,NOT(ISNUMBER(MATCH(L318,Ajustes!$B$9:$B$17,0)))),"",IF(INDEX(Ajustes!$C$9:$C$17,MATCH(L318,Ajustes!$B$9:$B$17,0))="","",INDEX(Ajustes!$C$9:$C$17,MATCH(L318,Ajustes!$B$9:$B$17,0))))</f>
        <v/>
      </c>
      <c r="W318">
        <f>IF(AND(T318=1,N318="",OR(L318="Recibido",L318="Confirmado",L318="Preparado",L318="En reparto",L318="Incidencia")),1,0)</f>
        <v>0</v>
      </c>
      <c r="X318">
        <f>IF(S318&lt;&gt;"",1,0)</f>
        <v>0</v>
      </c>
      <c r="Y318">
        <f>IF(A318&lt;&gt;"",1,0)</f>
        <v>0</v>
      </c>
      <c r="Z318">
        <f>IF(T318=1,ROW()-5,0)</f>
        <v>0</v>
      </c>
    </row>
    <row r="319">
      <c r="A319" s="21" t="str">
        <f>IF(T319=0,"",IF(S319&lt;&gt;"","Revisa: "&amp;S319,IF(OR(L319="Cobrado",L319="Anulado"),"",IF(AND(N319="",OR(L319="Recibido",L319="Confirmado",L319="Preparado",L319="En reparto",L319="Incidencia"),ISNUMBER(I319),INT(Ajustes!$C$5)&gt;INT(I319)),"Retrasado",IF(OR(L319="Entregado",L319="Facturado"),IF(AND(ISNUMBER(V319),ISNUMBER(N319),INT(Ajustes!$C$5)-INT(N319)&gt;V319),IF(L319="Entregado","Sin facturar","Cobro vencido"),""),IF(AND(ISNUMBER(V319),ISNUMBER(Q319),Q319&gt;V319),INDEX(Ajustes!$E$9:$E$17,MATCH(L319,Ajustes!$B$9:$B$17,0)),""))))))</f>
        <v/>
      </c>
      <c r="B319" s="22" t="n"/>
      <c r="C319" s="23" t="n"/>
      <c r="D319" s="24" t="n"/>
      <c r="E319" s="25" t="n"/>
      <c r="F319" s="25" t="n"/>
      <c r="G319" s="25" t="n"/>
      <c r="H319" s="26" t="n"/>
      <c r="I319" s="23" t="n"/>
      <c r="J319" s="25" t="n"/>
      <c r="K319" s="25" t="n"/>
      <c r="L319" s="25" t="n"/>
      <c r="M319" s="23" t="n"/>
      <c r="N319" s="23" t="n"/>
      <c r="O319" s="27" t="n"/>
      <c r="P319" s="25" t="n"/>
      <c r="Q319" s="28" t="str">
        <f>IF(OR(T319=0,L319="Cobrado",L319="Anulado",NOT(ISNUMBER(U319))),"",MAX(0,INT(Ajustes!$C$5)-INT(U319)))</f>
        <v/>
      </c>
      <c r="R319" s="28" t="str">
        <f>IF(OR(T319=0,L319="Anulado",NOT(ISNUMBER(N319)),NOT(ISNUMBER(I319))),"",IF(INT(N319)=INT(I319),"Sí",IF(INT(N319)&gt;INT(I319),"Tarde","Antes")))</f>
        <v/>
      </c>
      <c r="S319" t="str">
        <f>IF(T319=0,"",IF(L319="","falta el estado",IF(NOT(ISNUMBER(MATCH(L319,Ajustes!$B$9:$B$17,0))),"el estado no es de la lista",IF(E319="","falta el cliente",IF(OR(AND(C319&lt;&gt;"",NOT(ISNUMBER(C319))),AND(I319&lt;&gt;"",NOT(ISNUMBER(I319))),AND(M319&lt;&gt;"",NOT(ISNUMBER(M319))),AND(N319&lt;&gt;"",NOT(ISNUMBER(N319)))),"hay una fecha mal escrita",IF(AND(H319&lt;&gt;"",NOT(ISNUMBER(H319))),"el importe no es un número",IF(C319="","falta «Recibido el»",IF(AND(L319&lt;&gt;"Recibido",L319&lt;&gt;"Anulado",I319=""),"falta la entrega acordada",IF(AND(L319&lt;&gt;"Recibido",L319&lt;&gt;"Anulado",M319=""),"falta la fecha del estado",IF(AND(OR(L319="Entregado",L319="Facturado",L319="Cobrado"),N319=""),"falta «Entregado el»",IF(AND(N319&lt;&gt;"",OR(L319="Recibido",L319="Confirmado",L319="Preparado",L319="En reparto")),"tiene «Entregado el»: cambia el estado",IF(OR(INT(C319)&gt;INT(Ajustes!$C$5),AND(M319&lt;&gt;"",INT(M319)&gt;INT(Ajustes!$C$5)),AND(N319&lt;&gt;"",INT(N319)&gt;INT(Ajustes!$C$5))),"hay una fecha posterior a hoy",IF(AND(M319&lt;&gt;"",INT(M319)&lt;INT(C319)),"la fecha del estado es anterior a «Recibido el»",IF(AND(N319&lt;&gt;"",INT(N319)&lt;INT(C319)),"«Entregado el» es anterior a «Recibido el»",""))))))))))))))</f>
        <v/>
      </c>
      <c r="T319">
        <f>IF(COUNTA(B319:P319)&gt;0,1,0)</f>
        <v>0</v>
      </c>
      <c r="U319" t="str">
        <f>IF(T319=0,"",IF(AND(L319="Recibido",M319=""),IF(C319="","",C319),IF(M319="","",M319)))</f>
        <v/>
      </c>
      <c r="V319" t="str">
        <f>IF(OR(T319=0,NOT(ISNUMBER(MATCH(L319,Ajustes!$B$9:$B$17,0)))),"",IF(INDEX(Ajustes!$C$9:$C$17,MATCH(L319,Ajustes!$B$9:$B$17,0))="","",INDEX(Ajustes!$C$9:$C$17,MATCH(L319,Ajustes!$B$9:$B$17,0))))</f>
        <v/>
      </c>
      <c r="W319">
        <f>IF(AND(T319=1,N319="",OR(L319="Recibido",L319="Confirmado",L319="Preparado",L319="En reparto",L319="Incidencia")),1,0)</f>
        <v>0</v>
      </c>
      <c r="X319">
        <f>IF(S319&lt;&gt;"",1,0)</f>
        <v>0</v>
      </c>
      <c r="Y319">
        <f>IF(A319&lt;&gt;"",1,0)</f>
        <v>0</v>
      </c>
      <c r="Z319">
        <f>IF(T319=1,ROW()-5,0)</f>
        <v>0</v>
      </c>
    </row>
    <row r="320">
      <c r="A320" s="21" t="str">
        <f>IF(T320=0,"",IF(S320&lt;&gt;"","Revisa: "&amp;S320,IF(OR(L320="Cobrado",L320="Anulado"),"",IF(AND(N320="",OR(L320="Recibido",L320="Confirmado",L320="Preparado",L320="En reparto",L320="Incidencia"),ISNUMBER(I320),INT(Ajustes!$C$5)&gt;INT(I320)),"Retrasado",IF(OR(L320="Entregado",L320="Facturado"),IF(AND(ISNUMBER(V320),ISNUMBER(N320),INT(Ajustes!$C$5)-INT(N320)&gt;V320),IF(L320="Entregado","Sin facturar","Cobro vencido"),""),IF(AND(ISNUMBER(V320),ISNUMBER(Q320),Q320&gt;V320),INDEX(Ajustes!$E$9:$E$17,MATCH(L320,Ajustes!$B$9:$B$17,0)),""))))))</f>
        <v/>
      </c>
      <c r="B320" s="22" t="n"/>
      <c r="C320" s="23" t="n"/>
      <c r="D320" s="24" t="n"/>
      <c r="E320" s="25" t="n"/>
      <c r="F320" s="25" t="n"/>
      <c r="G320" s="25" t="n"/>
      <c r="H320" s="26" t="n"/>
      <c r="I320" s="23" t="n"/>
      <c r="J320" s="25" t="n"/>
      <c r="K320" s="25" t="n"/>
      <c r="L320" s="25" t="n"/>
      <c r="M320" s="23" t="n"/>
      <c r="N320" s="23" t="n"/>
      <c r="O320" s="27" t="n"/>
      <c r="P320" s="25" t="n"/>
      <c r="Q320" s="28" t="str">
        <f>IF(OR(T320=0,L320="Cobrado",L320="Anulado",NOT(ISNUMBER(U320))),"",MAX(0,INT(Ajustes!$C$5)-INT(U320)))</f>
        <v/>
      </c>
      <c r="R320" s="28" t="str">
        <f>IF(OR(T320=0,L320="Anulado",NOT(ISNUMBER(N320)),NOT(ISNUMBER(I320))),"",IF(INT(N320)=INT(I320),"Sí",IF(INT(N320)&gt;INT(I320),"Tarde","Antes")))</f>
        <v/>
      </c>
      <c r="S320" t="str">
        <f>IF(T320=0,"",IF(L320="","falta el estado",IF(NOT(ISNUMBER(MATCH(L320,Ajustes!$B$9:$B$17,0))),"el estado no es de la lista",IF(E320="","falta el cliente",IF(OR(AND(C320&lt;&gt;"",NOT(ISNUMBER(C320))),AND(I320&lt;&gt;"",NOT(ISNUMBER(I320))),AND(M320&lt;&gt;"",NOT(ISNUMBER(M320))),AND(N320&lt;&gt;"",NOT(ISNUMBER(N320)))),"hay una fecha mal escrita",IF(AND(H320&lt;&gt;"",NOT(ISNUMBER(H320))),"el importe no es un número",IF(C320="","falta «Recibido el»",IF(AND(L320&lt;&gt;"Recibido",L320&lt;&gt;"Anulado",I320=""),"falta la entrega acordada",IF(AND(L320&lt;&gt;"Recibido",L320&lt;&gt;"Anulado",M320=""),"falta la fecha del estado",IF(AND(OR(L320="Entregado",L320="Facturado",L320="Cobrado"),N320=""),"falta «Entregado el»",IF(AND(N320&lt;&gt;"",OR(L320="Recibido",L320="Confirmado",L320="Preparado",L320="En reparto")),"tiene «Entregado el»: cambia el estado",IF(OR(INT(C320)&gt;INT(Ajustes!$C$5),AND(M320&lt;&gt;"",INT(M320)&gt;INT(Ajustes!$C$5)),AND(N320&lt;&gt;"",INT(N320)&gt;INT(Ajustes!$C$5))),"hay una fecha posterior a hoy",IF(AND(M320&lt;&gt;"",INT(M320)&lt;INT(C320)),"la fecha del estado es anterior a «Recibido el»",IF(AND(N320&lt;&gt;"",INT(N320)&lt;INT(C320)),"«Entregado el» es anterior a «Recibido el»",""))))))))))))))</f>
        <v/>
      </c>
      <c r="T320">
        <f>IF(COUNTA(B320:P320)&gt;0,1,0)</f>
        <v>0</v>
      </c>
      <c r="U320" t="str">
        <f>IF(T320=0,"",IF(AND(L320="Recibido",M320=""),IF(C320="","",C320),IF(M320="","",M320)))</f>
        <v/>
      </c>
      <c r="V320" t="str">
        <f>IF(OR(T320=0,NOT(ISNUMBER(MATCH(L320,Ajustes!$B$9:$B$17,0)))),"",IF(INDEX(Ajustes!$C$9:$C$17,MATCH(L320,Ajustes!$B$9:$B$17,0))="","",INDEX(Ajustes!$C$9:$C$17,MATCH(L320,Ajustes!$B$9:$B$17,0))))</f>
        <v/>
      </c>
      <c r="W320">
        <f>IF(AND(T320=1,N320="",OR(L320="Recibido",L320="Confirmado",L320="Preparado",L320="En reparto",L320="Incidencia")),1,0)</f>
        <v>0</v>
      </c>
      <c r="X320">
        <f>IF(S320&lt;&gt;"",1,0)</f>
        <v>0</v>
      </c>
      <c r="Y320">
        <f>IF(A320&lt;&gt;"",1,0)</f>
        <v>0</v>
      </c>
      <c r="Z320">
        <f>IF(T320=1,ROW()-5,0)</f>
        <v>0</v>
      </c>
    </row>
    <row r="321">
      <c r="A321" s="21" t="str">
        <f>IF(T321=0,"",IF(S321&lt;&gt;"","Revisa: "&amp;S321,IF(OR(L321="Cobrado",L321="Anulado"),"",IF(AND(N321="",OR(L321="Recibido",L321="Confirmado",L321="Preparado",L321="En reparto",L321="Incidencia"),ISNUMBER(I321),INT(Ajustes!$C$5)&gt;INT(I321)),"Retrasado",IF(OR(L321="Entregado",L321="Facturado"),IF(AND(ISNUMBER(V321),ISNUMBER(N321),INT(Ajustes!$C$5)-INT(N321)&gt;V321),IF(L321="Entregado","Sin facturar","Cobro vencido"),""),IF(AND(ISNUMBER(V321),ISNUMBER(Q321),Q321&gt;V321),INDEX(Ajustes!$E$9:$E$17,MATCH(L321,Ajustes!$B$9:$B$17,0)),""))))))</f>
        <v/>
      </c>
      <c r="B321" s="22" t="n"/>
      <c r="C321" s="23" t="n"/>
      <c r="D321" s="24" t="n"/>
      <c r="E321" s="25" t="n"/>
      <c r="F321" s="25" t="n"/>
      <c r="G321" s="25" t="n"/>
      <c r="H321" s="26" t="n"/>
      <c r="I321" s="23" t="n"/>
      <c r="J321" s="25" t="n"/>
      <c r="K321" s="25" t="n"/>
      <c r="L321" s="25" t="n"/>
      <c r="M321" s="23" t="n"/>
      <c r="N321" s="23" t="n"/>
      <c r="O321" s="27" t="n"/>
      <c r="P321" s="25" t="n"/>
      <c r="Q321" s="28" t="str">
        <f>IF(OR(T321=0,L321="Cobrado",L321="Anulado",NOT(ISNUMBER(U321))),"",MAX(0,INT(Ajustes!$C$5)-INT(U321)))</f>
        <v/>
      </c>
      <c r="R321" s="28" t="str">
        <f>IF(OR(T321=0,L321="Anulado",NOT(ISNUMBER(N321)),NOT(ISNUMBER(I321))),"",IF(INT(N321)=INT(I321),"Sí",IF(INT(N321)&gt;INT(I321),"Tarde","Antes")))</f>
        <v/>
      </c>
      <c r="S321" t="str">
        <f>IF(T321=0,"",IF(L321="","falta el estado",IF(NOT(ISNUMBER(MATCH(L321,Ajustes!$B$9:$B$17,0))),"el estado no es de la lista",IF(E321="","falta el cliente",IF(OR(AND(C321&lt;&gt;"",NOT(ISNUMBER(C321))),AND(I321&lt;&gt;"",NOT(ISNUMBER(I321))),AND(M321&lt;&gt;"",NOT(ISNUMBER(M321))),AND(N321&lt;&gt;"",NOT(ISNUMBER(N321)))),"hay una fecha mal escrita",IF(AND(H321&lt;&gt;"",NOT(ISNUMBER(H321))),"el importe no es un número",IF(C321="","falta «Recibido el»",IF(AND(L321&lt;&gt;"Recibido",L321&lt;&gt;"Anulado",I321=""),"falta la entrega acordada",IF(AND(L321&lt;&gt;"Recibido",L321&lt;&gt;"Anulado",M321=""),"falta la fecha del estado",IF(AND(OR(L321="Entregado",L321="Facturado",L321="Cobrado"),N321=""),"falta «Entregado el»",IF(AND(N321&lt;&gt;"",OR(L321="Recibido",L321="Confirmado",L321="Preparado",L321="En reparto")),"tiene «Entregado el»: cambia el estado",IF(OR(INT(C321)&gt;INT(Ajustes!$C$5),AND(M321&lt;&gt;"",INT(M321)&gt;INT(Ajustes!$C$5)),AND(N321&lt;&gt;"",INT(N321)&gt;INT(Ajustes!$C$5))),"hay una fecha posterior a hoy",IF(AND(M321&lt;&gt;"",INT(M321)&lt;INT(C321)),"la fecha del estado es anterior a «Recibido el»",IF(AND(N321&lt;&gt;"",INT(N321)&lt;INT(C321)),"«Entregado el» es anterior a «Recibido el»",""))))))))))))))</f>
        <v/>
      </c>
      <c r="T321">
        <f>IF(COUNTA(B321:P321)&gt;0,1,0)</f>
        <v>0</v>
      </c>
      <c r="U321" t="str">
        <f>IF(T321=0,"",IF(AND(L321="Recibido",M321=""),IF(C321="","",C321),IF(M321="","",M321)))</f>
        <v/>
      </c>
      <c r="V321" t="str">
        <f>IF(OR(T321=0,NOT(ISNUMBER(MATCH(L321,Ajustes!$B$9:$B$17,0)))),"",IF(INDEX(Ajustes!$C$9:$C$17,MATCH(L321,Ajustes!$B$9:$B$17,0))="","",INDEX(Ajustes!$C$9:$C$17,MATCH(L321,Ajustes!$B$9:$B$17,0))))</f>
        <v/>
      </c>
      <c r="W321">
        <f>IF(AND(T321=1,N321="",OR(L321="Recibido",L321="Confirmado",L321="Preparado",L321="En reparto",L321="Incidencia")),1,0)</f>
        <v>0</v>
      </c>
      <c r="X321">
        <f>IF(S321&lt;&gt;"",1,0)</f>
        <v>0</v>
      </c>
      <c r="Y321">
        <f>IF(A321&lt;&gt;"",1,0)</f>
        <v>0</v>
      </c>
      <c r="Z321">
        <f>IF(T321=1,ROW()-5,0)</f>
        <v>0</v>
      </c>
    </row>
    <row r="322">
      <c r="A322" s="21" t="str">
        <f>IF(T322=0,"",IF(S322&lt;&gt;"","Revisa: "&amp;S322,IF(OR(L322="Cobrado",L322="Anulado"),"",IF(AND(N322="",OR(L322="Recibido",L322="Confirmado",L322="Preparado",L322="En reparto",L322="Incidencia"),ISNUMBER(I322),INT(Ajustes!$C$5)&gt;INT(I322)),"Retrasado",IF(OR(L322="Entregado",L322="Facturado"),IF(AND(ISNUMBER(V322),ISNUMBER(N322),INT(Ajustes!$C$5)-INT(N322)&gt;V322),IF(L322="Entregado","Sin facturar","Cobro vencido"),""),IF(AND(ISNUMBER(V322),ISNUMBER(Q322),Q322&gt;V322),INDEX(Ajustes!$E$9:$E$17,MATCH(L322,Ajustes!$B$9:$B$17,0)),""))))))</f>
        <v/>
      </c>
      <c r="B322" s="22" t="n"/>
      <c r="C322" s="23" t="n"/>
      <c r="D322" s="24" t="n"/>
      <c r="E322" s="25" t="n"/>
      <c r="F322" s="25" t="n"/>
      <c r="G322" s="25" t="n"/>
      <c r="H322" s="26" t="n"/>
      <c r="I322" s="23" t="n"/>
      <c r="J322" s="25" t="n"/>
      <c r="K322" s="25" t="n"/>
      <c r="L322" s="25" t="n"/>
      <c r="M322" s="23" t="n"/>
      <c r="N322" s="23" t="n"/>
      <c r="O322" s="27" t="n"/>
      <c r="P322" s="25" t="n"/>
      <c r="Q322" s="28" t="str">
        <f>IF(OR(T322=0,L322="Cobrado",L322="Anulado",NOT(ISNUMBER(U322))),"",MAX(0,INT(Ajustes!$C$5)-INT(U322)))</f>
        <v/>
      </c>
      <c r="R322" s="28" t="str">
        <f>IF(OR(T322=0,L322="Anulado",NOT(ISNUMBER(N322)),NOT(ISNUMBER(I322))),"",IF(INT(N322)=INT(I322),"Sí",IF(INT(N322)&gt;INT(I322),"Tarde","Antes")))</f>
        <v/>
      </c>
      <c r="S322" t="str">
        <f>IF(T322=0,"",IF(L322="","falta el estado",IF(NOT(ISNUMBER(MATCH(L322,Ajustes!$B$9:$B$17,0))),"el estado no es de la lista",IF(E322="","falta el cliente",IF(OR(AND(C322&lt;&gt;"",NOT(ISNUMBER(C322))),AND(I322&lt;&gt;"",NOT(ISNUMBER(I322))),AND(M322&lt;&gt;"",NOT(ISNUMBER(M322))),AND(N322&lt;&gt;"",NOT(ISNUMBER(N322)))),"hay una fecha mal escrita",IF(AND(H322&lt;&gt;"",NOT(ISNUMBER(H322))),"el importe no es un número",IF(C322="","falta «Recibido el»",IF(AND(L322&lt;&gt;"Recibido",L322&lt;&gt;"Anulado",I322=""),"falta la entrega acordada",IF(AND(L322&lt;&gt;"Recibido",L322&lt;&gt;"Anulado",M322=""),"falta la fecha del estado",IF(AND(OR(L322="Entregado",L322="Facturado",L322="Cobrado"),N322=""),"falta «Entregado el»",IF(AND(N322&lt;&gt;"",OR(L322="Recibido",L322="Confirmado",L322="Preparado",L322="En reparto")),"tiene «Entregado el»: cambia el estado",IF(OR(INT(C322)&gt;INT(Ajustes!$C$5),AND(M322&lt;&gt;"",INT(M322)&gt;INT(Ajustes!$C$5)),AND(N322&lt;&gt;"",INT(N322)&gt;INT(Ajustes!$C$5))),"hay una fecha posterior a hoy",IF(AND(M322&lt;&gt;"",INT(M322)&lt;INT(C322)),"la fecha del estado es anterior a «Recibido el»",IF(AND(N322&lt;&gt;"",INT(N322)&lt;INT(C322)),"«Entregado el» es anterior a «Recibido el»",""))))))))))))))</f>
        <v/>
      </c>
      <c r="T322">
        <f>IF(COUNTA(B322:P322)&gt;0,1,0)</f>
        <v>0</v>
      </c>
      <c r="U322" t="str">
        <f>IF(T322=0,"",IF(AND(L322="Recibido",M322=""),IF(C322="","",C322),IF(M322="","",M322)))</f>
        <v/>
      </c>
      <c r="V322" t="str">
        <f>IF(OR(T322=0,NOT(ISNUMBER(MATCH(L322,Ajustes!$B$9:$B$17,0)))),"",IF(INDEX(Ajustes!$C$9:$C$17,MATCH(L322,Ajustes!$B$9:$B$17,0))="","",INDEX(Ajustes!$C$9:$C$17,MATCH(L322,Ajustes!$B$9:$B$17,0))))</f>
        <v/>
      </c>
      <c r="W322">
        <f>IF(AND(T322=1,N322="",OR(L322="Recibido",L322="Confirmado",L322="Preparado",L322="En reparto",L322="Incidencia")),1,0)</f>
        <v>0</v>
      </c>
      <c r="X322">
        <f>IF(S322&lt;&gt;"",1,0)</f>
        <v>0</v>
      </c>
      <c r="Y322">
        <f>IF(A322&lt;&gt;"",1,0)</f>
        <v>0</v>
      </c>
      <c r="Z322">
        <f>IF(T322=1,ROW()-5,0)</f>
        <v>0</v>
      </c>
    </row>
    <row r="323">
      <c r="A323" s="21" t="str">
        <f>IF(T323=0,"",IF(S323&lt;&gt;"","Revisa: "&amp;S323,IF(OR(L323="Cobrado",L323="Anulado"),"",IF(AND(N323="",OR(L323="Recibido",L323="Confirmado",L323="Preparado",L323="En reparto",L323="Incidencia"),ISNUMBER(I323),INT(Ajustes!$C$5)&gt;INT(I323)),"Retrasado",IF(OR(L323="Entregado",L323="Facturado"),IF(AND(ISNUMBER(V323),ISNUMBER(N323),INT(Ajustes!$C$5)-INT(N323)&gt;V323),IF(L323="Entregado","Sin facturar","Cobro vencido"),""),IF(AND(ISNUMBER(V323),ISNUMBER(Q323),Q323&gt;V323),INDEX(Ajustes!$E$9:$E$17,MATCH(L323,Ajustes!$B$9:$B$17,0)),""))))))</f>
        <v/>
      </c>
      <c r="B323" s="22" t="n"/>
      <c r="C323" s="23" t="n"/>
      <c r="D323" s="24" t="n"/>
      <c r="E323" s="25" t="n"/>
      <c r="F323" s="25" t="n"/>
      <c r="G323" s="25" t="n"/>
      <c r="H323" s="26" t="n"/>
      <c r="I323" s="23" t="n"/>
      <c r="J323" s="25" t="n"/>
      <c r="K323" s="25" t="n"/>
      <c r="L323" s="25" t="n"/>
      <c r="M323" s="23" t="n"/>
      <c r="N323" s="23" t="n"/>
      <c r="O323" s="27" t="n"/>
      <c r="P323" s="25" t="n"/>
      <c r="Q323" s="28" t="str">
        <f>IF(OR(T323=0,L323="Cobrado",L323="Anulado",NOT(ISNUMBER(U323))),"",MAX(0,INT(Ajustes!$C$5)-INT(U323)))</f>
        <v/>
      </c>
      <c r="R323" s="28" t="str">
        <f>IF(OR(T323=0,L323="Anulado",NOT(ISNUMBER(N323)),NOT(ISNUMBER(I323))),"",IF(INT(N323)=INT(I323),"Sí",IF(INT(N323)&gt;INT(I323),"Tarde","Antes")))</f>
        <v/>
      </c>
      <c r="S323" t="str">
        <f>IF(T323=0,"",IF(L323="","falta el estado",IF(NOT(ISNUMBER(MATCH(L323,Ajustes!$B$9:$B$17,0))),"el estado no es de la lista",IF(E323="","falta el cliente",IF(OR(AND(C323&lt;&gt;"",NOT(ISNUMBER(C323))),AND(I323&lt;&gt;"",NOT(ISNUMBER(I323))),AND(M323&lt;&gt;"",NOT(ISNUMBER(M323))),AND(N323&lt;&gt;"",NOT(ISNUMBER(N323)))),"hay una fecha mal escrita",IF(AND(H323&lt;&gt;"",NOT(ISNUMBER(H323))),"el importe no es un número",IF(C323="","falta «Recibido el»",IF(AND(L323&lt;&gt;"Recibido",L323&lt;&gt;"Anulado",I323=""),"falta la entrega acordada",IF(AND(L323&lt;&gt;"Recibido",L323&lt;&gt;"Anulado",M323=""),"falta la fecha del estado",IF(AND(OR(L323="Entregado",L323="Facturado",L323="Cobrado"),N323=""),"falta «Entregado el»",IF(AND(N323&lt;&gt;"",OR(L323="Recibido",L323="Confirmado",L323="Preparado",L323="En reparto")),"tiene «Entregado el»: cambia el estado",IF(OR(INT(C323)&gt;INT(Ajustes!$C$5),AND(M323&lt;&gt;"",INT(M323)&gt;INT(Ajustes!$C$5)),AND(N323&lt;&gt;"",INT(N323)&gt;INT(Ajustes!$C$5))),"hay una fecha posterior a hoy",IF(AND(M323&lt;&gt;"",INT(M323)&lt;INT(C323)),"la fecha del estado es anterior a «Recibido el»",IF(AND(N323&lt;&gt;"",INT(N323)&lt;INT(C323)),"«Entregado el» es anterior a «Recibido el»",""))))))))))))))</f>
        <v/>
      </c>
      <c r="T323">
        <f>IF(COUNTA(B323:P323)&gt;0,1,0)</f>
        <v>0</v>
      </c>
      <c r="U323" t="str">
        <f>IF(T323=0,"",IF(AND(L323="Recibido",M323=""),IF(C323="","",C323),IF(M323="","",M323)))</f>
        <v/>
      </c>
      <c r="V323" t="str">
        <f>IF(OR(T323=0,NOT(ISNUMBER(MATCH(L323,Ajustes!$B$9:$B$17,0)))),"",IF(INDEX(Ajustes!$C$9:$C$17,MATCH(L323,Ajustes!$B$9:$B$17,0))="","",INDEX(Ajustes!$C$9:$C$17,MATCH(L323,Ajustes!$B$9:$B$17,0))))</f>
        <v/>
      </c>
      <c r="W323">
        <f>IF(AND(T323=1,N323="",OR(L323="Recibido",L323="Confirmado",L323="Preparado",L323="En reparto",L323="Incidencia")),1,0)</f>
        <v>0</v>
      </c>
      <c r="X323">
        <f>IF(S323&lt;&gt;"",1,0)</f>
        <v>0</v>
      </c>
      <c r="Y323">
        <f>IF(A323&lt;&gt;"",1,0)</f>
        <v>0</v>
      </c>
      <c r="Z323">
        <f>IF(T323=1,ROW()-5,0)</f>
        <v>0</v>
      </c>
    </row>
    <row r="324">
      <c r="A324" s="21" t="str">
        <f>IF(T324=0,"",IF(S324&lt;&gt;"","Revisa: "&amp;S324,IF(OR(L324="Cobrado",L324="Anulado"),"",IF(AND(N324="",OR(L324="Recibido",L324="Confirmado",L324="Preparado",L324="En reparto",L324="Incidencia"),ISNUMBER(I324),INT(Ajustes!$C$5)&gt;INT(I324)),"Retrasado",IF(OR(L324="Entregado",L324="Facturado"),IF(AND(ISNUMBER(V324),ISNUMBER(N324),INT(Ajustes!$C$5)-INT(N324)&gt;V324),IF(L324="Entregado","Sin facturar","Cobro vencido"),""),IF(AND(ISNUMBER(V324),ISNUMBER(Q324),Q324&gt;V324),INDEX(Ajustes!$E$9:$E$17,MATCH(L324,Ajustes!$B$9:$B$17,0)),""))))))</f>
        <v/>
      </c>
      <c r="B324" s="22" t="n"/>
      <c r="C324" s="23" t="n"/>
      <c r="D324" s="24" t="n"/>
      <c r="E324" s="25" t="n"/>
      <c r="F324" s="25" t="n"/>
      <c r="G324" s="25" t="n"/>
      <c r="H324" s="26" t="n"/>
      <c r="I324" s="23" t="n"/>
      <c r="J324" s="25" t="n"/>
      <c r="K324" s="25" t="n"/>
      <c r="L324" s="25" t="n"/>
      <c r="M324" s="23" t="n"/>
      <c r="N324" s="23" t="n"/>
      <c r="O324" s="27" t="n"/>
      <c r="P324" s="25" t="n"/>
      <c r="Q324" s="28" t="str">
        <f>IF(OR(T324=0,L324="Cobrado",L324="Anulado",NOT(ISNUMBER(U324))),"",MAX(0,INT(Ajustes!$C$5)-INT(U324)))</f>
        <v/>
      </c>
      <c r="R324" s="28" t="str">
        <f>IF(OR(T324=0,L324="Anulado",NOT(ISNUMBER(N324)),NOT(ISNUMBER(I324))),"",IF(INT(N324)=INT(I324),"Sí",IF(INT(N324)&gt;INT(I324),"Tarde","Antes")))</f>
        <v/>
      </c>
      <c r="S324" t="str">
        <f>IF(T324=0,"",IF(L324="","falta el estado",IF(NOT(ISNUMBER(MATCH(L324,Ajustes!$B$9:$B$17,0))),"el estado no es de la lista",IF(E324="","falta el cliente",IF(OR(AND(C324&lt;&gt;"",NOT(ISNUMBER(C324))),AND(I324&lt;&gt;"",NOT(ISNUMBER(I324))),AND(M324&lt;&gt;"",NOT(ISNUMBER(M324))),AND(N324&lt;&gt;"",NOT(ISNUMBER(N324)))),"hay una fecha mal escrita",IF(AND(H324&lt;&gt;"",NOT(ISNUMBER(H324))),"el importe no es un número",IF(C324="","falta «Recibido el»",IF(AND(L324&lt;&gt;"Recibido",L324&lt;&gt;"Anulado",I324=""),"falta la entrega acordada",IF(AND(L324&lt;&gt;"Recibido",L324&lt;&gt;"Anulado",M324=""),"falta la fecha del estado",IF(AND(OR(L324="Entregado",L324="Facturado",L324="Cobrado"),N324=""),"falta «Entregado el»",IF(AND(N324&lt;&gt;"",OR(L324="Recibido",L324="Confirmado",L324="Preparado",L324="En reparto")),"tiene «Entregado el»: cambia el estado",IF(OR(INT(C324)&gt;INT(Ajustes!$C$5),AND(M324&lt;&gt;"",INT(M324)&gt;INT(Ajustes!$C$5)),AND(N324&lt;&gt;"",INT(N324)&gt;INT(Ajustes!$C$5))),"hay una fecha posterior a hoy",IF(AND(M324&lt;&gt;"",INT(M324)&lt;INT(C324)),"la fecha del estado es anterior a «Recibido el»",IF(AND(N324&lt;&gt;"",INT(N324)&lt;INT(C324)),"«Entregado el» es anterior a «Recibido el»",""))))))))))))))</f>
        <v/>
      </c>
      <c r="T324">
        <f>IF(COUNTA(B324:P324)&gt;0,1,0)</f>
        <v>0</v>
      </c>
      <c r="U324" t="str">
        <f>IF(T324=0,"",IF(AND(L324="Recibido",M324=""),IF(C324="","",C324),IF(M324="","",M324)))</f>
        <v/>
      </c>
      <c r="V324" t="str">
        <f>IF(OR(T324=0,NOT(ISNUMBER(MATCH(L324,Ajustes!$B$9:$B$17,0)))),"",IF(INDEX(Ajustes!$C$9:$C$17,MATCH(L324,Ajustes!$B$9:$B$17,0))="","",INDEX(Ajustes!$C$9:$C$17,MATCH(L324,Ajustes!$B$9:$B$17,0))))</f>
        <v/>
      </c>
      <c r="W324">
        <f>IF(AND(T324=1,N324="",OR(L324="Recibido",L324="Confirmado",L324="Preparado",L324="En reparto",L324="Incidencia")),1,0)</f>
        <v>0</v>
      </c>
      <c r="X324">
        <f>IF(S324&lt;&gt;"",1,0)</f>
        <v>0</v>
      </c>
      <c r="Y324">
        <f>IF(A324&lt;&gt;"",1,0)</f>
        <v>0</v>
      </c>
      <c r="Z324">
        <f>IF(T324=1,ROW()-5,0)</f>
        <v>0</v>
      </c>
    </row>
    <row r="325">
      <c r="A325" s="21" t="str">
        <f>IF(T325=0,"",IF(S325&lt;&gt;"","Revisa: "&amp;S325,IF(OR(L325="Cobrado",L325="Anulado"),"",IF(AND(N325="",OR(L325="Recibido",L325="Confirmado",L325="Preparado",L325="En reparto",L325="Incidencia"),ISNUMBER(I325),INT(Ajustes!$C$5)&gt;INT(I325)),"Retrasado",IF(OR(L325="Entregado",L325="Facturado"),IF(AND(ISNUMBER(V325),ISNUMBER(N325),INT(Ajustes!$C$5)-INT(N325)&gt;V325),IF(L325="Entregado","Sin facturar","Cobro vencido"),""),IF(AND(ISNUMBER(V325),ISNUMBER(Q325),Q325&gt;V325),INDEX(Ajustes!$E$9:$E$17,MATCH(L325,Ajustes!$B$9:$B$17,0)),""))))))</f>
        <v/>
      </c>
      <c r="B325" s="22" t="n"/>
      <c r="C325" s="23" t="n"/>
      <c r="D325" s="24" t="n"/>
      <c r="E325" s="25" t="n"/>
      <c r="F325" s="25" t="n"/>
      <c r="G325" s="25" t="n"/>
      <c r="H325" s="26" t="n"/>
      <c r="I325" s="23" t="n"/>
      <c r="J325" s="25" t="n"/>
      <c r="K325" s="25" t="n"/>
      <c r="L325" s="25" t="n"/>
      <c r="M325" s="23" t="n"/>
      <c r="N325" s="23" t="n"/>
      <c r="O325" s="27" t="n"/>
      <c r="P325" s="25" t="n"/>
      <c r="Q325" s="28" t="str">
        <f>IF(OR(T325=0,L325="Cobrado",L325="Anulado",NOT(ISNUMBER(U325))),"",MAX(0,INT(Ajustes!$C$5)-INT(U325)))</f>
        <v/>
      </c>
      <c r="R325" s="28" t="str">
        <f>IF(OR(T325=0,L325="Anulado",NOT(ISNUMBER(N325)),NOT(ISNUMBER(I325))),"",IF(INT(N325)=INT(I325),"Sí",IF(INT(N325)&gt;INT(I325),"Tarde","Antes")))</f>
        <v/>
      </c>
      <c r="S325" t="str">
        <f>IF(T325=0,"",IF(L325="","falta el estado",IF(NOT(ISNUMBER(MATCH(L325,Ajustes!$B$9:$B$17,0))),"el estado no es de la lista",IF(E325="","falta el cliente",IF(OR(AND(C325&lt;&gt;"",NOT(ISNUMBER(C325))),AND(I325&lt;&gt;"",NOT(ISNUMBER(I325))),AND(M325&lt;&gt;"",NOT(ISNUMBER(M325))),AND(N325&lt;&gt;"",NOT(ISNUMBER(N325)))),"hay una fecha mal escrita",IF(AND(H325&lt;&gt;"",NOT(ISNUMBER(H325))),"el importe no es un número",IF(C325="","falta «Recibido el»",IF(AND(L325&lt;&gt;"Recibido",L325&lt;&gt;"Anulado",I325=""),"falta la entrega acordada",IF(AND(L325&lt;&gt;"Recibido",L325&lt;&gt;"Anulado",M325=""),"falta la fecha del estado",IF(AND(OR(L325="Entregado",L325="Facturado",L325="Cobrado"),N325=""),"falta «Entregado el»",IF(AND(N325&lt;&gt;"",OR(L325="Recibido",L325="Confirmado",L325="Preparado",L325="En reparto")),"tiene «Entregado el»: cambia el estado",IF(OR(INT(C325)&gt;INT(Ajustes!$C$5),AND(M325&lt;&gt;"",INT(M325)&gt;INT(Ajustes!$C$5)),AND(N325&lt;&gt;"",INT(N325)&gt;INT(Ajustes!$C$5))),"hay una fecha posterior a hoy",IF(AND(M325&lt;&gt;"",INT(M325)&lt;INT(C325)),"la fecha del estado es anterior a «Recibido el»",IF(AND(N325&lt;&gt;"",INT(N325)&lt;INT(C325)),"«Entregado el» es anterior a «Recibido el»",""))))))))))))))</f>
        <v/>
      </c>
      <c r="T325">
        <f>IF(COUNTA(B325:P325)&gt;0,1,0)</f>
        <v>0</v>
      </c>
      <c r="U325" t="str">
        <f>IF(T325=0,"",IF(AND(L325="Recibido",M325=""),IF(C325="","",C325),IF(M325="","",M325)))</f>
        <v/>
      </c>
      <c r="V325" t="str">
        <f>IF(OR(T325=0,NOT(ISNUMBER(MATCH(L325,Ajustes!$B$9:$B$17,0)))),"",IF(INDEX(Ajustes!$C$9:$C$17,MATCH(L325,Ajustes!$B$9:$B$17,0))="","",INDEX(Ajustes!$C$9:$C$17,MATCH(L325,Ajustes!$B$9:$B$17,0))))</f>
        <v/>
      </c>
      <c r="W325">
        <f>IF(AND(T325=1,N325="",OR(L325="Recibido",L325="Confirmado",L325="Preparado",L325="En reparto",L325="Incidencia")),1,0)</f>
        <v>0</v>
      </c>
      <c r="X325">
        <f>IF(S325&lt;&gt;"",1,0)</f>
        <v>0</v>
      </c>
      <c r="Y325">
        <f>IF(A325&lt;&gt;"",1,0)</f>
        <v>0</v>
      </c>
      <c r="Z325">
        <f>IF(T325=1,ROW()-5,0)</f>
        <v>0</v>
      </c>
    </row>
    <row r="326">
      <c r="A326" s="21" t="str">
        <f>IF(T326=0,"",IF(S326&lt;&gt;"","Revisa: "&amp;S326,IF(OR(L326="Cobrado",L326="Anulado"),"",IF(AND(N326="",OR(L326="Recibido",L326="Confirmado",L326="Preparado",L326="En reparto",L326="Incidencia"),ISNUMBER(I326),INT(Ajustes!$C$5)&gt;INT(I326)),"Retrasado",IF(OR(L326="Entregado",L326="Facturado"),IF(AND(ISNUMBER(V326),ISNUMBER(N326),INT(Ajustes!$C$5)-INT(N326)&gt;V326),IF(L326="Entregado","Sin facturar","Cobro vencido"),""),IF(AND(ISNUMBER(V326),ISNUMBER(Q326),Q326&gt;V326),INDEX(Ajustes!$E$9:$E$17,MATCH(L326,Ajustes!$B$9:$B$17,0)),""))))))</f>
        <v/>
      </c>
      <c r="B326" s="22" t="n"/>
      <c r="C326" s="23" t="n"/>
      <c r="D326" s="24" t="n"/>
      <c r="E326" s="25" t="n"/>
      <c r="F326" s="25" t="n"/>
      <c r="G326" s="25" t="n"/>
      <c r="H326" s="26" t="n"/>
      <c r="I326" s="23" t="n"/>
      <c r="J326" s="25" t="n"/>
      <c r="K326" s="25" t="n"/>
      <c r="L326" s="25" t="n"/>
      <c r="M326" s="23" t="n"/>
      <c r="N326" s="23" t="n"/>
      <c r="O326" s="27" t="n"/>
      <c r="P326" s="25" t="n"/>
      <c r="Q326" s="28" t="str">
        <f>IF(OR(T326=0,L326="Cobrado",L326="Anulado",NOT(ISNUMBER(U326))),"",MAX(0,INT(Ajustes!$C$5)-INT(U326)))</f>
        <v/>
      </c>
      <c r="R326" s="28" t="str">
        <f>IF(OR(T326=0,L326="Anulado",NOT(ISNUMBER(N326)),NOT(ISNUMBER(I326))),"",IF(INT(N326)=INT(I326),"Sí",IF(INT(N326)&gt;INT(I326),"Tarde","Antes")))</f>
        <v/>
      </c>
      <c r="S326" t="str">
        <f>IF(T326=0,"",IF(L326="","falta el estado",IF(NOT(ISNUMBER(MATCH(L326,Ajustes!$B$9:$B$17,0))),"el estado no es de la lista",IF(E326="","falta el cliente",IF(OR(AND(C326&lt;&gt;"",NOT(ISNUMBER(C326))),AND(I326&lt;&gt;"",NOT(ISNUMBER(I326))),AND(M326&lt;&gt;"",NOT(ISNUMBER(M326))),AND(N326&lt;&gt;"",NOT(ISNUMBER(N326)))),"hay una fecha mal escrita",IF(AND(H326&lt;&gt;"",NOT(ISNUMBER(H326))),"el importe no es un número",IF(C326="","falta «Recibido el»",IF(AND(L326&lt;&gt;"Recibido",L326&lt;&gt;"Anulado",I326=""),"falta la entrega acordada",IF(AND(L326&lt;&gt;"Recibido",L326&lt;&gt;"Anulado",M326=""),"falta la fecha del estado",IF(AND(OR(L326="Entregado",L326="Facturado",L326="Cobrado"),N326=""),"falta «Entregado el»",IF(AND(N326&lt;&gt;"",OR(L326="Recibido",L326="Confirmado",L326="Preparado",L326="En reparto")),"tiene «Entregado el»: cambia el estado",IF(OR(INT(C326)&gt;INT(Ajustes!$C$5),AND(M326&lt;&gt;"",INT(M326)&gt;INT(Ajustes!$C$5)),AND(N326&lt;&gt;"",INT(N326)&gt;INT(Ajustes!$C$5))),"hay una fecha posterior a hoy",IF(AND(M326&lt;&gt;"",INT(M326)&lt;INT(C326)),"la fecha del estado es anterior a «Recibido el»",IF(AND(N326&lt;&gt;"",INT(N326)&lt;INT(C326)),"«Entregado el» es anterior a «Recibido el»",""))))))))))))))</f>
        <v/>
      </c>
      <c r="T326">
        <f>IF(COUNTA(B326:P326)&gt;0,1,0)</f>
        <v>0</v>
      </c>
      <c r="U326" t="str">
        <f>IF(T326=0,"",IF(AND(L326="Recibido",M326=""),IF(C326="","",C326),IF(M326="","",M326)))</f>
        <v/>
      </c>
      <c r="V326" t="str">
        <f>IF(OR(T326=0,NOT(ISNUMBER(MATCH(L326,Ajustes!$B$9:$B$17,0)))),"",IF(INDEX(Ajustes!$C$9:$C$17,MATCH(L326,Ajustes!$B$9:$B$17,0))="","",INDEX(Ajustes!$C$9:$C$17,MATCH(L326,Ajustes!$B$9:$B$17,0))))</f>
        <v/>
      </c>
      <c r="W326">
        <f>IF(AND(T326=1,N326="",OR(L326="Recibido",L326="Confirmado",L326="Preparado",L326="En reparto",L326="Incidencia")),1,0)</f>
        <v>0</v>
      </c>
      <c r="X326">
        <f>IF(S326&lt;&gt;"",1,0)</f>
        <v>0</v>
      </c>
      <c r="Y326">
        <f>IF(A326&lt;&gt;"",1,0)</f>
        <v>0</v>
      </c>
      <c r="Z326">
        <f>IF(T326=1,ROW()-5,0)</f>
        <v>0</v>
      </c>
    </row>
    <row r="327">
      <c r="A327" s="21" t="str">
        <f>IF(T327=0,"",IF(S327&lt;&gt;"","Revisa: "&amp;S327,IF(OR(L327="Cobrado",L327="Anulado"),"",IF(AND(N327="",OR(L327="Recibido",L327="Confirmado",L327="Preparado",L327="En reparto",L327="Incidencia"),ISNUMBER(I327),INT(Ajustes!$C$5)&gt;INT(I327)),"Retrasado",IF(OR(L327="Entregado",L327="Facturado"),IF(AND(ISNUMBER(V327),ISNUMBER(N327),INT(Ajustes!$C$5)-INT(N327)&gt;V327),IF(L327="Entregado","Sin facturar","Cobro vencido"),""),IF(AND(ISNUMBER(V327),ISNUMBER(Q327),Q327&gt;V327),INDEX(Ajustes!$E$9:$E$17,MATCH(L327,Ajustes!$B$9:$B$17,0)),""))))))</f>
        <v/>
      </c>
      <c r="B327" s="22" t="n"/>
      <c r="C327" s="23" t="n"/>
      <c r="D327" s="24" t="n"/>
      <c r="E327" s="25" t="n"/>
      <c r="F327" s="25" t="n"/>
      <c r="G327" s="25" t="n"/>
      <c r="H327" s="26" t="n"/>
      <c r="I327" s="23" t="n"/>
      <c r="J327" s="25" t="n"/>
      <c r="K327" s="25" t="n"/>
      <c r="L327" s="25" t="n"/>
      <c r="M327" s="23" t="n"/>
      <c r="N327" s="23" t="n"/>
      <c r="O327" s="27" t="n"/>
      <c r="P327" s="25" t="n"/>
      <c r="Q327" s="28" t="str">
        <f>IF(OR(T327=0,L327="Cobrado",L327="Anulado",NOT(ISNUMBER(U327))),"",MAX(0,INT(Ajustes!$C$5)-INT(U327)))</f>
        <v/>
      </c>
      <c r="R327" s="28" t="str">
        <f>IF(OR(T327=0,L327="Anulado",NOT(ISNUMBER(N327)),NOT(ISNUMBER(I327))),"",IF(INT(N327)=INT(I327),"Sí",IF(INT(N327)&gt;INT(I327),"Tarde","Antes")))</f>
        <v/>
      </c>
      <c r="S327" t="str">
        <f>IF(T327=0,"",IF(L327="","falta el estado",IF(NOT(ISNUMBER(MATCH(L327,Ajustes!$B$9:$B$17,0))),"el estado no es de la lista",IF(E327="","falta el cliente",IF(OR(AND(C327&lt;&gt;"",NOT(ISNUMBER(C327))),AND(I327&lt;&gt;"",NOT(ISNUMBER(I327))),AND(M327&lt;&gt;"",NOT(ISNUMBER(M327))),AND(N327&lt;&gt;"",NOT(ISNUMBER(N327)))),"hay una fecha mal escrita",IF(AND(H327&lt;&gt;"",NOT(ISNUMBER(H327))),"el importe no es un número",IF(C327="","falta «Recibido el»",IF(AND(L327&lt;&gt;"Recibido",L327&lt;&gt;"Anulado",I327=""),"falta la entrega acordada",IF(AND(L327&lt;&gt;"Recibido",L327&lt;&gt;"Anulado",M327=""),"falta la fecha del estado",IF(AND(OR(L327="Entregado",L327="Facturado",L327="Cobrado"),N327=""),"falta «Entregado el»",IF(AND(N327&lt;&gt;"",OR(L327="Recibido",L327="Confirmado",L327="Preparado",L327="En reparto")),"tiene «Entregado el»: cambia el estado",IF(OR(INT(C327)&gt;INT(Ajustes!$C$5),AND(M327&lt;&gt;"",INT(M327)&gt;INT(Ajustes!$C$5)),AND(N327&lt;&gt;"",INT(N327)&gt;INT(Ajustes!$C$5))),"hay una fecha posterior a hoy",IF(AND(M327&lt;&gt;"",INT(M327)&lt;INT(C327)),"la fecha del estado es anterior a «Recibido el»",IF(AND(N327&lt;&gt;"",INT(N327)&lt;INT(C327)),"«Entregado el» es anterior a «Recibido el»",""))))))))))))))</f>
        <v/>
      </c>
      <c r="T327">
        <f>IF(COUNTA(B327:P327)&gt;0,1,0)</f>
        <v>0</v>
      </c>
      <c r="U327" t="str">
        <f>IF(T327=0,"",IF(AND(L327="Recibido",M327=""),IF(C327="","",C327),IF(M327="","",M327)))</f>
        <v/>
      </c>
      <c r="V327" t="str">
        <f>IF(OR(T327=0,NOT(ISNUMBER(MATCH(L327,Ajustes!$B$9:$B$17,0)))),"",IF(INDEX(Ajustes!$C$9:$C$17,MATCH(L327,Ajustes!$B$9:$B$17,0))="","",INDEX(Ajustes!$C$9:$C$17,MATCH(L327,Ajustes!$B$9:$B$17,0))))</f>
        <v/>
      </c>
      <c r="W327">
        <f>IF(AND(T327=1,N327="",OR(L327="Recibido",L327="Confirmado",L327="Preparado",L327="En reparto",L327="Incidencia")),1,0)</f>
        <v>0</v>
      </c>
      <c r="X327">
        <f>IF(S327&lt;&gt;"",1,0)</f>
        <v>0</v>
      </c>
      <c r="Y327">
        <f>IF(A327&lt;&gt;"",1,0)</f>
        <v>0</v>
      </c>
      <c r="Z327">
        <f>IF(T327=1,ROW()-5,0)</f>
        <v>0</v>
      </c>
    </row>
    <row r="328">
      <c r="A328" s="21" t="str">
        <f>IF(T328=0,"",IF(S328&lt;&gt;"","Revisa: "&amp;S328,IF(OR(L328="Cobrado",L328="Anulado"),"",IF(AND(N328="",OR(L328="Recibido",L328="Confirmado",L328="Preparado",L328="En reparto",L328="Incidencia"),ISNUMBER(I328),INT(Ajustes!$C$5)&gt;INT(I328)),"Retrasado",IF(OR(L328="Entregado",L328="Facturado"),IF(AND(ISNUMBER(V328),ISNUMBER(N328),INT(Ajustes!$C$5)-INT(N328)&gt;V328),IF(L328="Entregado","Sin facturar","Cobro vencido"),""),IF(AND(ISNUMBER(V328),ISNUMBER(Q328),Q328&gt;V328),INDEX(Ajustes!$E$9:$E$17,MATCH(L328,Ajustes!$B$9:$B$17,0)),""))))))</f>
        <v/>
      </c>
      <c r="B328" s="22" t="n"/>
      <c r="C328" s="23" t="n"/>
      <c r="D328" s="24" t="n"/>
      <c r="E328" s="25" t="n"/>
      <c r="F328" s="25" t="n"/>
      <c r="G328" s="25" t="n"/>
      <c r="H328" s="26" t="n"/>
      <c r="I328" s="23" t="n"/>
      <c r="J328" s="25" t="n"/>
      <c r="K328" s="25" t="n"/>
      <c r="L328" s="25" t="n"/>
      <c r="M328" s="23" t="n"/>
      <c r="N328" s="23" t="n"/>
      <c r="O328" s="27" t="n"/>
      <c r="P328" s="25" t="n"/>
      <c r="Q328" s="28" t="str">
        <f>IF(OR(T328=0,L328="Cobrado",L328="Anulado",NOT(ISNUMBER(U328))),"",MAX(0,INT(Ajustes!$C$5)-INT(U328)))</f>
        <v/>
      </c>
      <c r="R328" s="28" t="str">
        <f>IF(OR(T328=0,L328="Anulado",NOT(ISNUMBER(N328)),NOT(ISNUMBER(I328))),"",IF(INT(N328)=INT(I328),"Sí",IF(INT(N328)&gt;INT(I328),"Tarde","Antes")))</f>
        <v/>
      </c>
      <c r="S328" t="str">
        <f>IF(T328=0,"",IF(L328="","falta el estado",IF(NOT(ISNUMBER(MATCH(L328,Ajustes!$B$9:$B$17,0))),"el estado no es de la lista",IF(E328="","falta el cliente",IF(OR(AND(C328&lt;&gt;"",NOT(ISNUMBER(C328))),AND(I328&lt;&gt;"",NOT(ISNUMBER(I328))),AND(M328&lt;&gt;"",NOT(ISNUMBER(M328))),AND(N328&lt;&gt;"",NOT(ISNUMBER(N328)))),"hay una fecha mal escrita",IF(AND(H328&lt;&gt;"",NOT(ISNUMBER(H328))),"el importe no es un número",IF(C328="","falta «Recibido el»",IF(AND(L328&lt;&gt;"Recibido",L328&lt;&gt;"Anulado",I328=""),"falta la entrega acordada",IF(AND(L328&lt;&gt;"Recibido",L328&lt;&gt;"Anulado",M328=""),"falta la fecha del estado",IF(AND(OR(L328="Entregado",L328="Facturado",L328="Cobrado"),N328=""),"falta «Entregado el»",IF(AND(N328&lt;&gt;"",OR(L328="Recibido",L328="Confirmado",L328="Preparado",L328="En reparto")),"tiene «Entregado el»: cambia el estado",IF(OR(INT(C328)&gt;INT(Ajustes!$C$5),AND(M328&lt;&gt;"",INT(M328)&gt;INT(Ajustes!$C$5)),AND(N328&lt;&gt;"",INT(N328)&gt;INT(Ajustes!$C$5))),"hay una fecha posterior a hoy",IF(AND(M328&lt;&gt;"",INT(M328)&lt;INT(C328)),"la fecha del estado es anterior a «Recibido el»",IF(AND(N328&lt;&gt;"",INT(N328)&lt;INT(C328)),"«Entregado el» es anterior a «Recibido el»",""))))))))))))))</f>
        <v/>
      </c>
      <c r="T328">
        <f>IF(COUNTA(B328:P328)&gt;0,1,0)</f>
        <v>0</v>
      </c>
      <c r="U328" t="str">
        <f>IF(T328=0,"",IF(AND(L328="Recibido",M328=""),IF(C328="","",C328),IF(M328="","",M328)))</f>
        <v/>
      </c>
      <c r="V328" t="str">
        <f>IF(OR(T328=0,NOT(ISNUMBER(MATCH(L328,Ajustes!$B$9:$B$17,0)))),"",IF(INDEX(Ajustes!$C$9:$C$17,MATCH(L328,Ajustes!$B$9:$B$17,0))="","",INDEX(Ajustes!$C$9:$C$17,MATCH(L328,Ajustes!$B$9:$B$17,0))))</f>
        <v/>
      </c>
      <c r="W328">
        <f>IF(AND(T328=1,N328="",OR(L328="Recibido",L328="Confirmado",L328="Preparado",L328="En reparto",L328="Incidencia")),1,0)</f>
        <v>0</v>
      </c>
      <c r="X328">
        <f>IF(S328&lt;&gt;"",1,0)</f>
        <v>0</v>
      </c>
      <c r="Y328">
        <f>IF(A328&lt;&gt;"",1,0)</f>
        <v>0</v>
      </c>
      <c r="Z328">
        <f>IF(T328=1,ROW()-5,0)</f>
        <v>0</v>
      </c>
    </row>
    <row r="329">
      <c r="A329" s="21" t="str">
        <f>IF(T329=0,"",IF(S329&lt;&gt;"","Revisa: "&amp;S329,IF(OR(L329="Cobrado",L329="Anulado"),"",IF(AND(N329="",OR(L329="Recibido",L329="Confirmado",L329="Preparado",L329="En reparto",L329="Incidencia"),ISNUMBER(I329),INT(Ajustes!$C$5)&gt;INT(I329)),"Retrasado",IF(OR(L329="Entregado",L329="Facturado"),IF(AND(ISNUMBER(V329),ISNUMBER(N329),INT(Ajustes!$C$5)-INT(N329)&gt;V329),IF(L329="Entregado","Sin facturar","Cobro vencido"),""),IF(AND(ISNUMBER(V329),ISNUMBER(Q329),Q329&gt;V329),INDEX(Ajustes!$E$9:$E$17,MATCH(L329,Ajustes!$B$9:$B$17,0)),""))))))</f>
        <v/>
      </c>
      <c r="B329" s="22" t="n"/>
      <c r="C329" s="23" t="n"/>
      <c r="D329" s="24" t="n"/>
      <c r="E329" s="25" t="n"/>
      <c r="F329" s="25" t="n"/>
      <c r="G329" s="25" t="n"/>
      <c r="H329" s="26" t="n"/>
      <c r="I329" s="23" t="n"/>
      <c r="J329" s="25" t="n"/>
      <c r="K329" s="25" t="n"/>
      <c r="L329" s="25" t="n"/>
      <c r="M329" s="23" t="n"/>
      <c r="N329" s="23" t="n"/>
      <c r="O329" s="27" t="n"/>
      <c r="P329" s="25" t="n"/>
      <c r="Q329" s="28" t="str">
        <f>IF(OR(T329=0,L329="Cobrado",L329="Anulado",NOT(ISNUMBER(U329))),"",MAX(0,INT(Ajustes!$C$5)-INT(U329)))</f>
        <v/>
      </c>
      <c r="R329" s="28" t="str">
        <f>IF(OR(T329=0,L329="Anulado",NOT(ISNUMBER(N329)),NOT(ISNUMBER(I329))),"",IF(INT(N329)=INT(I329),"Sí",IF(INT(N329)&gt;INT(I329),"Tarde","Antes")))</f>
        <v/>
      </c>
      <c r="S329" t="str">
        <f>IF(T329=0,"",IF(L329="","falta el estado",IF(NOT(ISNUMBER(MATCH(L329,Ajustes!$B$9:$B$17,0))),"el estado no es de la lista",IF(E329="","falta el cliente",IF(OR(AND(C329&lt;&gt;"",NOT(ISNUMBER(C329))),AND(I329&lt;&gt;"",NOT(ISNUMBER(I329))),AND(M329&lt;&gt;"",NOT(ISNUMBER(M329))),AND(N329&lt;&gt;"",NOT(ISNUMBER(N329)))),"hay una fecha mal escrita",IF(AND(H329&lt;&gt;"",NOT(ISNUMBER(H329))),"el importe no es un número",IF(C329="","falta «Recibido el»",IF(AND(L329&lt;&gt;"Recibido",L329&lt;&gt;"Anulado",I329=""),"falta la entrega acordada",IF(AND(L329&lt;&gt;"Recibido",L329&lt;&gt;"Anulado",M329=""),"falta la fecha del estado",IF(AND(OR(L329="Entregado",L329="Facturado",L329="Cobrado"),N329=""),"falta «Entregado el»",IF(AND(N329&lt;&gt;"",OR(L329="Recibido",L329="Confirmado",L329="Preparado",L329="En reparto")),"tiene «Entregado el»: cambia el estado",IF(OR(INT(C329)&gt;INT(Ajustes!$C$5),AND(M329&lt;&gt;"",INT(M329)&gt;INT(Ajustes!$C$5)),AND(N329&lt;&gt;"",INT(N329)&gt;INT(Ajustes!$C$5))),"hay una fecha posterior a hoy",IF(AND(M329&lt;&gt;"",INT(M329)&lt;INT(C329)),"la fecha del estado es anterior a «Recibido el»",IF(AND(N329&lt;&gt;"",INT(N329)&lt;INT(C329)),"«Entregado el» es anterior a «Recibido el»",""))))))))))))))</f>
        <v/>
      </c>
      <c r="T329">
        <f>IF(COUNTA(B329:P329)&gt;0,1,0)</f>
        <v>0</v>
      </c>
      <c r="U329" t="str">
        <f>IF(T329=0,"",IF(AND(L329="Recibido",M329=""),IF(C329="","",C329),IF(M329="","",M329)))</f>
        <v/>
      </c>
      <c r="V329" t="str">
        <f>IF(OR(T329=0,NOT(ISNUMBER(MATCH(L329,Ajustes!$B$9:$B$17,0)))),"",IF(INDEX(Ajustes!$C$9:$C$17,MATCH(L329,Ajustes!$B$9:$B$17,0))="","",INDEX(Ajustes!$C$9:$C$17,MATCH(L329,Ajustes!$B$9:$B$17,0))))</f>
        <v/>
      </c>
      <c r="W329">
        <f>IF(AND(T329=1,N329="",OR(L329="Recibido",L329="Confirmado",L329="Preparado",L329="En reparto",L329="Incidencia")),1,0)</f>
        <v>0</v>
      </c>
      <c r="X329">
        <f>IF(S329&lt;&gt;"",1,0)</f>
        <v>0</v>
      </c>
      <c r="Y329">
        <f>IF(A329&lt;&gt;"",1,0)</f>
        <v>0</v>
      </c>
      <c r="Z329">
        <f>IF(T329=1,ROW()-5,0)</f>
        <v>0</v>
      </c>
    </row>
    <row r="330">
      <c r="A330" s="21" t="str">
        <f>IF(T330=0,"",IF(S330&lt;&gt;"","Revisa: "&amp;S330,IF(OR(L330="Cobrado",L330="Anulado"),"",IF(AND(N330="",OR(L330="Recibido",L330="Confirmado",L330="Preparado",L330="En reparto",L330="Incidencia"),ISNUMBER(I330),INT(Ajustes!$C$5)&gt;INT(I330)),"Retrasado",IF(OR(L330="Entregado",L330="Facturado"),IF(AND(ISNUMBER(V330),ISNUMBER(N330),INT(Ajustes!$C$5)-INT(N330)&gt;V330),IF(L330="Entregado","Sin facturar","Cobro vencido"),""),IF(AND(ISNUMBER(V330),ISNUMBER(Q330),Q330&gt;V330),INDEX(Ajustes!$E$9:$E$17,MATCH(L330,Ajustes!$B$9:$B$17,0)),""))))))</f>
        <v/>
      </c>
      <c r="B330" s="22" t="n"/>
      <c r="C330" s="23" t="n"/>
      <c r="D330" s="24" t="n"/>
      <c r="E330" s="25" t="n"/>
      <c r="F330" s="25" t="n"/>
      <c r="G330" s="25" t="n"/>
      <c r="H330" s="26" t="n"/>
      <c r="I330" s="23" t="n"/>
      <c r="J330" s="25" t="n"/>
      <c r="K330" s="25" t="n"/>
      <c r="L330" s="25" t="n"/>
      <c r="M330" s="23" t="n"/>
      <c r="N330" s="23" t="n"/>
      <c r="O330" s="27" t="n"/>
      <c r="P330" s="25" t="n"/>
      <c r="Q330" s="28" t="str">
        <f>IF(OR(T330=0,L330="Cobrado",L330="Anulado",NOT(ISNUMBER(U330))),"",MAX(0,INT(Ajustes!$C$5)-INT(U330)))</f>
        <v/>
      </c>
      <c r="R330" s="28" t="str">
        <f>IF(OR(T330=0,L330="Anulado",NOT(ISNUMBER(N330)),NOT(ISNUMBER(I330))),"",IF(INT(N330)=INT(I330),"Sí",IF(INT(N330)&gt;INT(I330),"Tarde","Antes")))</f>
        <v/>
      </c>
      <c r="S330" t="str">
        <f>IF(T330=0,"",IF(L330="","falta el estado",IF(NOT(ISNUMBER(MATCH(L330,Ajustes!$B$9:$B$17,0))),"el estado no es de la lista",IF(E330="","falta el cliente",IF(OR(AND(C330&lt;&gt;"",NOT(ISNUMBER(C330))),AND(I330&lt;&gt;"",NOT(ISNUMBER(I330))),AND(M330&lt;&gt;"",NOT(ISNUMBER(M330))),AND(N330&lt;&gt;"",NOT(ISNUMBER(N330)))),"hay una fecha mal escrita",IF(AND(H330&lt;&gt;"",NOT(ISNUMBER(H330))),"el importe no es un número",IF(C330="","falta «Recibido el»",IF(AND(L330&lt;&gt;"Recibido",L330&lt;&gt;"Anulado",I330=""),"falta la entrega acordada",IF(AND(L330&lt;&gt;"Recibido",L330&lt;&gt;"Anulado",M330=""),"falta la fecha del estado",IF(AND(OR(L330="Entregado",L330="Facturado",L330="Cobrado"),N330=""),"falta «Entregado el»",IF(AND(N330&lt;&gt;"",OR(L330="Recibido",L330="Confirmado",L330="Preparado",L330="En reparto")),"tiene «Entregado el»: cambia el estado",IF(OR(INT(C330)&gt;INT(Ajustes!$C$5),AND(M330&lt;&gt;"",INT(M330)&gt;INT(Ajustes!$C$5)),AND(N330&lt;&gt;"",INT(N330)&gt;INT(Ajustes!$C$5))),"hay una fecha posterior a hoy",IF(AND(M330&lt;&gt;"",INT(M330)&lt;INT(C330)),"la fecha del estado es anterior a «Recibido el»",IF(AND(N330&lt;&gt;"",INT(N330)&lt;INT(C330)),"«Entregado el» es anterior a «Recibido el»",""))))))))))))))</f>
        <v/>
      </c>
      <c r="T330">
        <f>IF(COUNTA(B330:P330)&gt;0,1,0)</f>
        <v>0</v>
      </c>
      <c r="U330" t="str">
        <f>IF(T330=0,"",IF(AND(L330="Recibido",M330=""),IF(C330="","",C330),IF(M330="","",M330)))</f>
        <v/>
      </c>
      <c r="V330" t="str">
        <f>IF(OR(T330=0,NOT(ISNUMBER(MATCH(L330,Ajustes!$B$9:$B$17,0)))),"",IF(INDEX(Ajustes!$C$9:$C$17,MATCH(L330,Ajustes!$B$9:$B$17,0))="","",INDEX(Ajustes!$C$9:$C$17,MATCH(L330,Ajustes!$B$9:$B$17,0))))</f>
        <v/>
      </c>
      <c r="W330">
        <f>IF(AND(T330=1,N330="",OR(L330="Recibido",L330="Confirmado",L330="Preparado",L330="En reparto",L330="Incidencia")),1,0)</f>
        <v>0</v>
      </c>
      <c r="X330">
        <f>IF(S330&lt;&gt;"",1,0)</f>
        <v>0</v>
      </c>
      <c r="Y330">
        <f>IF(A330&lt;&gt;"",1,0)</f>
        <v>0</v>
      </c>
      <c r="Z330">
        <f>IF(T330=1,ROW()-5,0)</f>
        <v>0</v>
      </c>
    </row>
    <row r="331">
      <c r="A331" s="21" t="str">
        <f>IF(T331=0,"",IF(S331&lt;&gt;"","Revisa: "&amp;S331,IF(OR(L331="Cobrado",L331="Anulado"),"",IF(AND(N331="",OR(L331="Recibido",L331="Confirmado",L331="Preparado",L331="En reparto",L331="Incidencia"),ISNUMBER(I331),INT(Ajustes!$C$5)&gt;INT(I331)),"Retrasado",IF(OR(L331="Entregado",L331="Facturado"),IF(AND(ISNUMBER(V331),ISNUMBER(N331),INT(Ajustes!$C$5)-INT(N331)&gt;V331),IF(L331="Entregado","Sin facturar","Cobro vencido"),""),IF(AND(ISNUMBER(V331),ISNUMBER(Q331),Q331&gt;V331),INDEX(Ajustes!$E$9:$E$17,MATCH(L331,Ajustes!$B$9:$B$17,0)),""))))))</f>
        <v/>
      </c>
      <c r="B331" s="22" t="n"/>
      <c r="C331" s="23" t="n"/>
      <c r="D331" s="24" t="n"/>
      <c r="E331" s="25" t="n"/>
      <c r="F331" s="25" t="n"/>
      <c r="G331" s="25" t="n"/>
      <c r="H331" s="26" t="n"/>
      <c r="I331" s="23" t="n"/>
      <c r="J331" s="25" t="n"/>
      <c r="K331" s="25" t="n"/>
      <c r="L331" s="25" t="n"/>
      <c r="M331" s="23" t="n"/>
      <c r="N331" s="23" t="n"/>
      <c r="O331" s="27" t="n"/>
      <c r="P331" s="25" t="n"/>
      <c r="Q331" s="28" t="str">
        <f>IF(OR(T331=0,L331="Cobrado",L331="Anulado",NOT(ISNUMBER(U331))),"",MAX(0,INT(Ajustes!$C$5)-INT(U331)))</f>
        <v/>
      </c>
      <c r="R331" s="28" t="str">
        <f>IF(OR(T331=0,L331="Anulado",NOT(ISNUMBER(N331)),NOT(ISNUMBER(I331))),"",IF(INT(N331)=INT(I331),"Sí",IF(INT(N331)&gt;INT(I331),"Tarde","Antes")))</f>
        <v/>
      </c>
      <c r="S331" t="str">
        <f>IF(T331=0,"",IF(L331="","falta el estado",IF(NOT(ISNUMBER(MATCH(L331,Ajustes!$B$9:$B$17,0))),"el estado no es de la lista",IF(E331="","falta el cliente",IF(OR(AND(C331&lt;&gt;"",NOT(ISNUMBER(C331))),AND(I331&lt;&gt;"",NOT(ISNUMBER(I331))),AND(M331&lt;&gt;"",NOT(ISNUMBER(M331))),AND(N331&lt;&gt;"",NOT(ISNUMBER(N331)))),"hay una fecha mal escrita",IF(AND(H331&lt;&gt;"",NOT(ISNUMBER(H331))),"el importe no es un número",IF(C331="","falta «Recibido el»",IF(AND(L331&lt;&gt;"Recibido",L331&lt;&gt;"Anulado",I331=""),"falta la entrega acordada",IF(AND(L331&lt;&gt;"Recibido",L331&lt;&gt;"Anulado",M331=""),"falta la fecha del estado",IF(AND(OR(L331="Entregado",L331="Facturado",L331="Cobrado"),N331=""),"falta «Entregado el»",IF(AND(N331&lt;&gt;"",OR(L331="Recibido",L331="Confirmado",L331="Preparado",L331="En reparto")),"tiene «Entregado el»: cambia el estado",IF(OR(INT(C331)&gt;INT(Ajustes!$C$5),AND(M331&lt;&gt;"",INT(M331)&gt;INT(Ajustes!$C$5)),AND(N331&lt;&gt;"",INT(N331)&gt;INT(Ajustes!$C$5))),"hay una fecha posterior a hoy",IF(AND(M331&lt;&gt;"",INT(M331)&lt;INT(C331)),"la fecha del estado es anterior a «Recibido el»",IF(AND(N331&lt;&gt;"",INT(N331)&lt;INT(C331)),"«Entregado el» es anterior a «Recibido el»",""))))))))))))))</f>
        <v/>
      </c>
      <c r="T331">
        <f>IF(COUNTA(B331:P331)&gt;0,1,0)</f>
        <v>0</v>
      </c>
      <c r="U331" t="str">
        <f>IF(T331=0,"",IF(AND(L331="Recibido",M331=""),IF(C331="","",C331),IF(M331="","",M331)))</f>
        <v/>
      </c>
      <c r="V331" t="str">
        <f>IF(OR(T331=0,NOT(ISNUMBER(MATCH(L331,Ajustes!$B$9:$B$17,0)))),"",IF(INDEX(Ajustes!$C$9:$C$17,MATCH(L331,Ajustes!$B$9:$B$17,0))="","",INDEX(Ajustes!$C$9:$C$17,MATCH(L331,Ajustes!$B$9:$B$17,0))))</f>
        <v/>
      </c>
      <c r="W331">
        <f>IF(AND(T331=1,N331="",OR(L331="Recibido",L331="Confirmado",L331="Preparado",L331="En reparto",L331="Incidencia")),1,0)</f>
        <v>0</v>
      </c>
      <c r="X331">
        <f>IF(S331&lt;&gt;"",1,0)</f>
        <v>0</v>
      </c>
      <c r="Y331">
        <f>IF(A331&lt;&gt;"",1,0)</f>
        <v>0</v>
      </c>
      <c r="Z331">
        <f>IF(T331=1,ROW()-5,0)</f>
        <v>0</v>
      </c>
    </row>
    <row r="332">
      <c r="A332" s="21" t="str">
        <f>IF(T332=0,"",IF(S332&lt;&gt;"","Revisa: "&amp;S332,IF(OR(L332="Cobrado",L332="Anulado"),"",IF(AND(N332="",OR(L332="Recibido",L332="Confirmado",L332="Preparado",L332="En reparto",L332="Incidencia"),ISNUMBER(I332),INT(Ajustes!$C$5)&gt;INT(I332)),"Retrasado",IF(OR(L332="Entregado",L332="Facturado"),IF(AND(ISNUMBER(V332),ISNUMBER(N332),INT(Ajustes!$C$5)-INT(N332)&gt;V332),IF(L332="Entregado","Sin facturar","Cobro vencido"),""),IF(AND(ISNUMBER(V332),ISNUMBER(Q332),Q332&gt;V332),INDEX(Ajustes!$E$9:$E$17,MATCH(L332,Ajustes!$B$9:$B$17,0)),""))))))</f>
        <v/>
      </c>
      <c r="B332" s="22" t="n"/>
      <c r="C332" s="23" t="n"/>
      <c r="D332" s="24" t="n"/>
      <c r="E332" s="25" t="n"/>
      <c r="F332" s="25" t="n"/>
      <c r="G332" s="25" t="n"/>
      <c r="H332" s="26" t="n"/>
      <c r="I332" s="23" t="n"/>
      <c r="J332" s="25" t="n"/>
      <c r="K332" s="25" t="n"/>
      <c r="L332" s="25" t="n"/>
      <c r="M332" s="23" t="n"/>
      <c r="N332" s="23" t="n"/>
      <c r="O332" s="27" t="n"/>
      <c r="P332" s="25" t="n"/>
      <c r="Q332" s="28" t="str">
        <f>IF(OR(T332=0,L332="Cobrado",L332="Anulado",NOT(ISNUMBER(U332))),"",MAX(0,INT(Ajustes!$C$5)-INT(U332)))</f>
        <v/>
      </c>
      <c r="R332" s="28" t="str">
        <f>IF(OR(T332=0,L332="Anulado",NOT(ISNUMBER(N332)),NOT(ISNUMBER(I332))),"",IF(INT(N332)=INT(I332),"Sí",IF(INT(N332)&gt;INT(I332),"Tarde","Antes")))</f>
        <v/>
      </c>
      <c r="S332" t="str">
        <f>IF(T332=0,"",IF(L332="","falta el estado",IF(NOT(ISNUMBER(MATCH(L332,Ajustes!$B$9:$B$17,0))),"el estado no es de la lista",IF(E332="","falta el cliente",IF(OR(AND(C332&lt;&gt;"",NOT(ISNUMBER(C332))),AND(I332&lt;&gt;"",NOT(ISNUMBER(I332))),AND(M332&lt;&gt;"",NOT(ISNUMBER(M332))),AND(N332&lt;&gt;"",NOT(ISNUMBER(N332)))),"hay una fecha mal escrita",IF(AND(H332&lt;&gt;"",NOT(ISNUMBER(H332))),"el importe no es un número",IF(C332="","falta «Recibido el»",IF(AND(L332&lt;&gt;"Recibido",L332&lt;&gt;"Anulado",I332=""),"falta la entrega acordada",IF(AND(L332&lt;&gt;"Recibido",L332&lt;&gt;"Anulado",M332=""),"falta la fecha del estado",IF(AND(OR(L332="Entregado",L332="Facturado",L332="Cobrado"),N332=""),"falta «Entregado el»",IF(AND(N332&lt;&gt;"",OR(L332="Recibido",L332="Confirmado",L332="Preparado",L332="En reparto")),"tiene «Entregado el»: cambia el estado",IF(OR(INT(C332)&gt;INT(Ajustes!$C$5),AND(M332&lt;&gt;"",INT(M332)&gt;INT(Ajustes!$C$5)),AND(N332&lt;&gt;"",INT(N332)&gt;INT(Ajustes!$C$5))),"hay una fecha posterior a hoy",IF(AND(M332&lt;&gt;"",INT(M332)&lt;INT(C332)),"la fecha del estado es anterior a «Recibido el»",IF(AND(N332&lt;&gt;"",INT(N332)&lt;INT(C332)),"«Entregado el» es anterior a «Recibido el»",""))))))))))))))</f>
        <v/>
      </c>
      <c r="T332">
        <f>IF(COUNTA(B332:P332)&gt;0,1,0)</f>
        <v>0</v>
      </c>
      <c r="U332" t="str">
        <f>IF(T332=0,"",IF(AND(L332="Recibido",M332=""),IF(C332="","",C332),IF(M332="","",M332)))</f>
        <v/>
      </c>
      <c r="V332" t="str">
        <f>IF(OR(T332=0,NOT(ISNUMBER(MATCH(L332,Ajustes!$B$9:$B$17,0)))),"",IF(INDEX(Ajustes!$C$9:$C$17,MATCH(L332,Ajustes!$B$9:$B$17,0))="","",INDEX(Ajustes!$C$9:$C$17,MATCH(L332,Ajustes!$B$9:$B$17,0))))</f>
        <v/>
      </c>
      <c r="W332">
        <f>IF(AND(T332=1,N332="",OR(L332="Recibido",L332="Confirmado",L332="Preparado",L332="En reparto",L332="Incidencia")),1,0)</f>
        <v>0</v>
      </c>
      <c r="X332">
        <f>IF(S332&lt;&gt;"",1,0)</f>
        <v>0</v>
      </c>
      <c r="Y332">
        <f>IF(A332&lt;&gt;"",1,0)</f>
        <v>0</v>
      </c>
      <c r="Z332">
        <f>IF(T332=1,ROW()-5,0)</f>
        <v>0</v>
      </c>
    </row>
    <row r="333">
      <c r="A333" s="21" t="str">
        <f>IF(T333=0,"",IF(S333&lt;&gt;"","Revisa: "&amp;S333,IF(OR(L333="Cobrado",L333="Anulado"),"",IF(AND(N333="",OR(L333="Recibido",L333="Confirmado",L333="Preparado",L333="En reparto",L333="Incidencia"),ISNUMBER(I333),INT(Ajustes!$C$5)&gt;INT(I333)),"Retrasado",IF(OR(L333="Entregado",L333="Facturado"),IF(AND(ISNUMBER(V333),ISNUMBER(N333),INT(Ajustes!$C$5)-INT(N333)&gt;V333),IF(L333="Entregado","Sin facturar","Cobro vencido"),""),IF(AND(ISNUMBER(V333),ISNUMBER(Q333),Q333&gt;V333),INDEX(Ajustes!$E$9:$E$17,MATCH(L333,Ajustes!$B$9:$B$17,0)),""))))))</f>
        <v/>
      </c>
      <c r="B333" s="22" t="n"/>
      <c r="C333" s="23" t="n"/>
      <c r="D333" s="24" t="n"/>
      <c r="E333" s="25" t="n"/>
      <c r="F333" s="25" t="n"/>
      <c r="G333" s="25" t="n"/>
      <c r="H333" s="26" t="n"/>
      <c r="I333" s="23" t="n"/>
      <c r="J333" s="25" t="n"/>
      <c r="K333" s="25" t="n"/>
      <c r="L333" s="25" t="n"/>
      <c r="M333" s="23" t="n"/>
      <c r="N333" s="23" t="n"/>
      <c r="O333" s="27" t="n"/>
      <c r="P333" s="25" t="n"/>
      <c r="Q333" s="28" t="str">
        <f>IF(OR(T333=0,L333="Cobrado",L333="Anulado",NOT(ISNUMBER(U333))),"",MAX(0,INT(Ajustes!$C$5)-INT(U333)))</f>
        <v/>
      </c>
      <c r="R333" s="28" t="str">
        <f>IF(OR(T333=0,L333="Anulado",NOT(ISNUMBER(N333)),NOT(ISNUMBER(I333))),"",IF(INT(N333)=INT(I333),"Sí",IF(INT(N333)&gt;INT(I333),"Tarde","Antes")))</f>
        <v/>
      </c>
      <c r="S333" t="str">
        <f>IF(T333=0,"",IF(L333="","falta el estado",IF(NOT(ISNUMBER(MATCH(L333,Ajustes!$B$9:$B$17,0))),"el estado no es de la lista",IF(E333="","falta el cliente",IF(OR(AND(C333&lt;&gt;"",NOT(ISNUMBER(C333))),AND(I333&lt;&gt;"",NOT(ISNUMBER(I333))),AND(M333&lt;&gt;"",NOT(ISNUMBER(M333))),AND(N333&lt;&gt;"",NOT(ISNUMBER(N333)))),"hay una fecha mal escrita",IF(AND(H333&lt;&gt;"",NOT(ISNUMBER(H333))),"el importe no es un número",IF(C333="","falta «Recibido el»",IF(AND(L333&lt;&gt;"Recibido",L333&lt;&gt;"Anulado",I333=""),"falta la entrega acordada",IF(AND(L333&lt;&gt;"Recibido",L333&lt;&gt;"Anulado",M333=""),"falta la fecha del estado",IF(AND(OR(L333="Entregado",L333="Facturado",L333="Cobrado"),N333=""),"falta «Entregado el»",IF(AND(N333&lt;&gt;"",OR(L333="Recibido",L333="Confirmado",L333="Preparado",L333="En reparto")),"tiene «Entregado el»: cambia el estado",IF(OR(INT(C333)&gt;INT(Ajustes!$C$5),AND(M333&lt;&gt;"",INT(M333)&gt;INT(Ajustes!$C$5)),AND(N333&lt;&gt;"",INT(N333)&gt;INT(Ajustes!$C$5))),"hay una fecha posterior a hoy",IF(AND(M333&lt;&gt;"",INT(M333)&lt;INT(C333)),"la fecha del estado es anterior a «Recibido el»",IF(AND(N333&lt;&gt;"",INT(N333)&lt;INT(C333)),"«Entregado el» es anterior a «Recibido el»",""))))))))))))))</f>
        <v/>
      </c>
      <c r="T333">
        <f>IF(COUNTA(B333:P333)&gt;0,1,0)</f>
        <v>0</v>
      </c>
      <c r="U333" t="str">
        <f>IF(T333=0,"",IF(AND(L333="Recibido",M333=""),IF(C333="","",C333),IF(M333="","",M333)))</f>
        <v/>
      </c>
      <c r="V333" t="str">
        <f>IF(OR(T333=0,NOT(ISNUMBER(MATCH(L333,Ajustes!$B$9:$B$17,0)))),"",IF(INDEX(Ajustes!$C$9:$C$17,MATCH(L333,Ajustes!$B$9:$B$17,0))="","",INDEX(Ajustes!$C$9:$C$17,MATCH(L333,Ajustes!$B$9:$B$17,0))))</f>
        <v/>
      </c>
      <c r="W333">
        <f>IF(AND(T333=1,N333="",OR(L333="Recibido",L333="Confirmado",L333="Preparado",L333="En reparto",L333="Incidencia")),1,0)</f>
        <v>0</v>
      </c>
      <c r="X333">
        <f>IF(S333&lt;&gt;"",1,0)</f>
        <v>0</v>
      </c>
      <c r="Y333">
        <f>IF(A333&lt;&gt;"",1,0)</f>
        <v>0</v>
      </c>
      <c r="Z333">
        <f>IF(T333=1,ROW()-5,0)</f>
        <v>0</v>
      </c>
    </row>
    <row r="334">
      <c r="A334" s="21" t="str">
        <f>IF(T334=0,"",IF(S334&lt;&gt;"","Revisa: "&amp;S334,IF(OR(L334="Cobrado",L334="Anulado"),"",IF(AND(N334="",OR(L334="Recibido",L334="Confirmado",L334="Preparado",L334="En reparto",L334="Incidencia"),ISNUMBER(I334),INT(Ajustes!$C$5)&gt;INT(I334)),"Retrasado",IF(OR(L334="Entregado",L334="Facturado"),IF(AND(ISNUMBER(V334),ISNUMBER(N334),INT(Ajustes!$C$5)-INT(N334)&gt;V334),IF(L334="Entregado","Sin facturar","Cobro vencido"),""),IF(AND(ISNUMBER(V334),ISNUMBER(Q334),Q334&gt;V334),INDEX(Ajustes!$E$9:$E$17,MATCH(L334,Ajustes!$B$9:$B$17,0)),""))))))</f>
        <v/>
      </c>
      <c r="B334" s="22" t="n"/>
      <c r="C334" s="23" t="n"/>
      <c r="D334" s="24" t="n"/>
      <c r="E334" s="25" t="n"/>
      <c r="F334" s="25" t="n"/>
      <c r="G334" s="25" t="n"/>
      <c r="H334" s="26" t="n"/>
      <c r="I334" s="23" t="n"/>
      <c r="J334" s="25" t="n"/>
      <c r="K334" s="25" t="n"/>
      <c r="L334" s="25" t="n"/>
      <c r="M334" s="23" t="n"/>
      <c r="N334" s="23" t="n"/>
      <c r="O334" s="27" t="n"/>
      <c r="P334" s="25" t="n"/>
      <c r="Q334" s="28" t="str">
        <f>IF(OR(T334=0,L334="Cobrado",L334="Anulado",NOT(ISNUMBER(U334))),"",MAX(0,INT(Ajustes!$C$5)-INT(U334)))</f>
        <v/>
      </c>
      <c r="R334" s="28" t="str">
        <f>IF(OR(T334=0,L334="Anulado",NOT(ISNUMBER(N334)),NOT(ISNUMBER(I334))),"",IF(INT(N334)=INT(I334),"Sí",IF(INT(N334)&gt;INT(I334),"Tarde","Antes")))</f>
        <v/>
      </c>
      <c r="S334" t="str">
        <f>IF(T334=0,"",IF(L334="","falta el estado",IF(NOT(ISNUMBER(MATCH(L334,Ajustes!$B$9:$B$17,0))),"el estado no es de la lista",IF(E334="","falta el cliente",IF(OR(AND(C334&lt;&gt;"",NOT(ISNUMBER(C334))),AND(I334&lt;&gt;"",NOT(ISNUMBER(I334))),AND(M334&lt;&gt;"",NOT(ISNUMBER(M334))),AND(N334&lt;&gt;"",NOT(ISNUMBER(N334)))),"hay una fecha mal escrita",IF(AND(H334&lt;&gt;"",NOT(ISNUMBER(H334))),"el importe no es un número",IF(C334="","falta «Recibido el»",IF(AND(L334&lt;&gt;"Recibido",L334&lt;&gt;"Anulado",I334=""),"falta la entrega acordada",IF(AND(L334&lt;&gt;"Recibido",L334&lt;&gt;"Anulado",M334=""),"falta la fecha del estado",IF(AND(OR(L334="Entregado",L334="Facturado",L334="Cobrado"),N334=""),"falta «Entregado el»",IF(AND(N334&lt;&gt;"",OR(L334="Recibido",L334="Confirmado",L334="Preparado",L334="En reparto")),"tiene «Entregado el»: cambia el estado",IF(OR(INT(C334)&gt;INT(Ajustes!$C$5),AND(M334&lt;&gt;"",INT(M334)&gt;INT(Ajustes!$C$5)),AND(N334&lt;&gt;"",INT(N334)&gt;INT(Ajustes!$C$5))),"hay una fecha posterior a hoy",IF(AND(M334&lt;&gt;"",INT(M334)&lt;INT(C334)),"la fecha del estado es anterior a «Recibido el»",IF(AND(N334&lt;&gt;"",INT(N334)&lt;INT(C334)),"«Entregado el» es anterior a «Recibido el»",""))))))))))))))</f>
        <v/>
      </c>
      <c r="T334">
        <f>IF(COUNTA(B334:P334)&gt;0,1,0)</f>
        <v>0</v>
      </c>
      <c r="U334" t="str">
        <f>IF(T334=0,"",IF(AND(L334="Recibido",M334=""),IF(C334="","",C334),IF(M334="","",M334)))</f>
        <v/>
      </c>
      <c r="V334" t="str">
        <f>IF(OR(T334=0,NOT(ISNUMBER(MATCH(L334,Ajustes!$B$9:$B$17,0)))),"",IF(INDEX(Ajustes!$C$9:$C$17,MATCH(L334,Ajustes!$B$9:$B$17,0))="","",INDEX(Ajustes!$C$9:$C$17,MATCH(L334,Ajustes!$B$9:$B$17,0))))</f>
        <v/>
      </c>
      <c r="W334">
        <f>IF(AND(T334=1,N334="",OR(L334="Recibido",L334="Confirmado",L334="Preparado",L334="En reparto",L334="Incidencia")),1,0)</f>
        <v>0</v>
      </c>
      <c r="X334">
        <f>IF(S334&lt;&gt;"",1,0)</f>
        <v>0</v>
      </c>
      <c r="Y334">
        <f>IF(A334&lt;&gt;"",1,0)</f>
        <v>0</v>
      </c>
      <c r="Z334">
        <f>IF(T334=1,ROW()-5,0)</f>
        <v>0</v>
      </c>
    </row>
    <row r="335">
      <c r="A335" s="21" t="str">
        <f>IF(T335=0,"",IF(S335&lt;&gt;"","Revisa: "&amp;S335,IF(OR(L335="Cobrado",L335="Anulado"),"",IF(AND(N335="",OR(L335="Recibido",L335="Confirmado",L335="Preparado",L335="En reparto",L335="Incidencia"),ISNUMBER(I335),INT(Ajustes!$C$5)&gt;INT(I335)),"Retrasado",IF(OR(L335="Entregado",L335="Facturado"),IF(AND(ISNUMBER(V335),ISNUMBER(N335),INT(Ajustes!$C$5)-INT(N335)&gt;V335),IF(L335="Entregado","Sin facturar","Cobro vencido"),""),IF(AND(ISNUMBER(V335),ISNUMBER(Q335),Q335&gt;V335),INDEX(Ajustes!$E$9:$E$17,MATCH(L335,Ajustes!$B$9:$B$17,0)),""))))))</f>
        <v/>
      </c>
      <c r="B335" s="22" t="n"/>
      <c r="C335" s="23" t="n"/>
      <c r="D335" s="24" t="n"/>
      <c r="E335" s="25" t="n"/>
      <c r="F335" s="25" t="n"/>
      <c r="G335" s="25" t="n"/>
      <c r="H335" s="26" t="n"/>
      <c r="I335" s="23" t="n"/>
      <c r="J335" s="25" t="n"/>
      <c r="K335" s="25" t="n"/>
      <c r="L335" s="25" t="n"/>
      <c r="M335" s="23" t="n"/>
      <c r="N335" s="23" t="n"/>
      <c r="O335" s="27" t="n"/>
      <c r="P335" s="25" t="n"/>
      <c r="Q335" s="28" t="str">
        <f>IF(OR(T335=0,L335="Cobrado",L335="Anulado",NOT(ISNUMBER(U335))),"",MAX(0,INT(Ajustes!$C$5)-INT(U335)))</f>
        <v/>
      </c>
      <c r="R335" s="28" t="str">
        <f>IF(OR(T335=0,L335="Anulado",NOT(ISNUMBER(N335)),NOT(ISNUMBER(I335))),"",IF(INT(N335)=INT(I335),"Sí",IF(INT(N335)&gt;INT(I335),"Tarde","Antes")))</f>
        <v/>
      </c>
      <c r="S335" t="str">
        <f>IF(T335=0,"",IF(L335="","falta el estado",IF(NOT(ISNUMBER(MATCH(L335,Ajustes!$B$9:$B$17,0))),"el estado no es de la lista",IF(E335="","falta el cliente",IF(OR(AND(C335&lt;&gt;"",NOT(ISNUMBER(C335))),AND(I335&lt;&gt;"",NOT(ISNUMBER(I335))),AND(M335&lt;&gt;"",NOT(ISNUMBER(M335))),AND(N335&lt;&gt;"",NOT(ISNUMBER(N335)))),"hay una fecha mal escrita",IF(AND(H335&lt;&gt;"",NOT(ISNUMBER(H335))),"el importe no es un número",IF(C335="","falta «Recibido el»",IF(AND(L335&lt;&gt;"Recibido",L335&lt;&gt;"Anulado",I335=""),"falta la entrega acordada",IF(AND(L335&lt;&gt;"Recibido",L335&lt;&gt;"Anulado",M335=""),"falta la fecha del estado",IF(AND(OR(L335="Entregado",L335="Facturado",L335="Cobrado"),N335=""),"falta «Entregado el»",IF(AND(N335&lt;&gt;"",OR(L335="Recibido",L335="Confirmado",L335="Preparado",L335="En reparto")),"tiene «Entregado el»: cambia el estado",IF(OR(INT(C335)&gt;INT(Ajustes!$C$5),AND(M335&lt;&gt;"",INT(M335)&gt;INT(Ajustes!$C$5)),AND(N335&lt;&gt;"",INT(N335)&gt;INT(Ajustes!$C$5))),"hay una fecha posterior a hoy",IF(AND(M335&lt;&gt;"",INT(M335)&lt;INT(C335)),"la fecha del estado es anterior a «Recibido el»",IF(AND(N335&lt;&gt;"",INT(N335)&lt;INT(C335)),"«Entregado el» es anterior a «Recibido el»",""))))))))))))))</f>
        <v/>
      </c>
      <c r="T335">
        <f>IF(COUNTA(B335:P335)&gt;0,1,0)</f>
        <v>0</v>
      </c>
      <c r="U335" t="str">
        <f>IF(T335=0,"",IF(AND(L335="Recibido",M335=""),IF(C335="","",C335),IF(M335="","",M335)))</f>
        <v/>
      </c>
      <c r="V335" t="str">
        <f>IF(OR(T335=0,NOT(ISNUMBER(MATCH(L335,Ajustes!$B$9:$B$17,0)))),"",IF(INDEX(Ajustes!$C$9:$C$17,MATCH(L335,Ajustes!$B$9:$B$17,0))="","",INDEX(Ajustes!$C$9:$C$17,MATCH(L335,Ajustes!$B$9:$B$17,0))))</f>
        <v/>
      </c>
      <c r="W335">
        <f>IF(AND(T335=1,N335="",OR(L335="Recibido",L335="Confirmado",L335="Preparado",L335="En reparto",L335="Incidencia")),1,0)</f>
        <v>0</v>
      </c>
      <c r="X335">
        <f>IF(S335&lt;&gt;"",1,0)</f>
        <v>0</v>
      </c>
      <c r="Y335">
        <f>IF(A335&lt;&gt;"",1,0)</f>
        <v>0</v>
      </c>
      <c r="Z335">
        <f>IF(T335=1,ROW()-5,0)</f>
        <v>0</v>
      </c>
    </row>
    <row r="336">
      <c r="A336" s="21" t="str">
        <f>IF(T336=0,"",IF(S336&lt;&gt;"","Revisa: "&amp;S336,IF(OR(L336="Cobrado",L336="Anulado"),"",IF(AND(N336="",OR(L336="Recibido",L336="Confirmado",L336="Preparado",L336="En reparto",L336="Incidencia"),ISNUMBER(I336),INT(Ajustes!$C$5)&gt;INT(I336)),"Retrasado",IF(OR(L336="Entregado",L336="Facturado"),IF(AND(ISNUMBER(V336),ISNUMBER(N336),INT(Ajustes!$C$5)-INT(N336)&gt;V336),IF(L336="Entregado","Sin facturar","Cobro vencido"),""),IF(AND(ISNUMBER(V336),ISNUMBER(Q336),Q336&gt;V336),INDEX(Ajustes!$E$9:$E$17,MATCH(L336,Ajustes!$B$9:$B$17,0)),""))))))</f>
        <v/>
      </c>
      <c r="B336" s="22" t="n"/>
      <c r="C336" s="23" t="n"/>
      <c r="D336" s="24" t="n"/>
      <c r="E336" s="25" t="n"/>
      <c r="F336" s="25" t="n"/>
      <c r="G336" s="25" t="n"/>
      <c r="H336" s="26" t="n"/>
      <c r="I336" s="23" t="n"/>
      <c r="J336" s="25" t="n"/>
      <c r="K336" s="25" t="n"/>
      <c r="L336" s="25" t="n"/>
      <c r="M336" s="23" t="n"/>
      <c r="N336" s="23" t="n"/>
      <c r="O336" s="27" t="n"/>
      <c r="P336" s="25" t="n"/>
      <c r="Q336" s="28" t="str">
        <f>IF(OR(T336=0,L336="Cobrado",L336="Anulado",NOT(ISNUMBER(U336))),"",MAX(0,INT(Ajustes!$C$5)-INT(U336)))</f>
        <v/>
      </c>
      <c r="R336" s="28" t="str">
        <f>IF(OR(T336=0,L336="Anulado",NOT(ISNUMBER(N336)),NOT(ISNUMBER(I336))),"",IF(INT(N336)=INT(I336),"Sí",IF(INT(N336)&gt;INT(I336),"Tarde","Antes")))</f>
        <v/>
      </c>
      <c r="S336" t="str">
        <f>IF(T336=0,"",IF(L336="","falta el estado",IF(NOT(ISNUMBER(MATCH(L336,Ajustes!$B$9:$B$17,0))),"el estado no es de la lista",IF(E336="","falta el cliente",IF(OR(AND(C336&lt;&gt;"",NOT(ISNUMBER(C336))),AND(I336&lt;&gt;"",NOT(ISNUMBER(I336))),AND(M336&lt;&gt;"",NOT(ISNUMBER(M336))),AND(N336&lt;&gt;"",NOT(ISNUMBER(N336)))),"hay una fecha mal escrita",IF(AND(H336&lt;&gt;"",NOT(ISNUMBER(H336))),"el importe no es un número",IF(C336="","falta «Recibido el»",IF(AND(L336&lt;&gt;"Recibido",L336&lt;&gt;"Anulado",I336=""),"falta la entrega acordada",IF(AND(L336&lt;&gt;"Recibido",L336&lt;&gt;"Anulado",M336=""),"falta la fecha del estado",IF(AND(OR(L336="Entregado",L336="Facturado",L336="Cobrado"),N336=""),"falta «Entregado el»",IF(AND(N336&lt;&gt;"",OR(L336="Recibido",L336="Confirmado",L336="Preparado",L336="En reparto")),"tiene «Entregado el»: cambia el estado",IF(OR(INT(C336)&gt;INT(Ajustes!$C$5),AND(M336&lt;&gt;"",INT(M336)&gt;INT(Ajustes!$C$5)),AND(N336&lt;&gt;"",INT(N336)&gt;INT(Ajustes!$C$5))),"hay una fecha posterior a hoy",IF(AND(M336&lt;&gt;"",INT(M336)&lt;INT(C336)),"la fecha del estado es anterior a «Recibido el»",IF(AND(N336&lt;&gt;"",INT(N336)&lt;INT(C336)),"«Entregado el» es anterior a «Recibido el»",""))))))))))))))</f>
        <v/>
      </c>
      <c r="T336">
        <f>IF(COUNTA(B336:P336)&gt;0,1,0)</f>
        <v>0</v>
      </c>
      <c r="U336" t="str">
        <f>IF(T336=0,"",IF(AND(L336="Recibido",M336=""),IF(C336="","",C336),IF(M336="","",M336)))</f>
        <v/>
      </c>
      <c r="V336" t="str">
        <f>IF(OR(T336=0,NOT(ISNUMBER(MATCH(L336,Ajustes!$B$9:$B$17,0)))),"",IF(INDEX(Ajustes!$C$9:$C$17,MATCH(L336,Ajustes!$B$9:$B$17,0))="","",INDEX(Ajustes!$C$9:$C$17,MATCH(L336,Ajustes!$B$9:$B$17,0))))</f>
        <v/>
      </c>
      <c r="W336">
        <f>IF(AND(T336=1,N336="",OR(L336="Recibido",L336="Confirmado",L336="Preparado",L336="En reparto",L336="Incidencia")),1,0)</f>
        <v>0</v>
      </c>
      <c r="X336">
        <f>IF(S336&lt;&gt;"",1,0)</f>
        <v>0</v>
      </c>
      <c r="Y336">
        <f>IF(A336&lt;&gt;"",1,0)</f>
        <v>0</v>
      </c>
      <c r="Z336">
        <f>IF(T336=1,ROW()-5,0)</f>
        <v>0</v>
      </c>
    </row>
    <row r="337">
      <c r="A337" s="21" t="str">
        <f>IF(T337=0,"",IF(S337&lt;&gt;"","Revisa: "&amp;S337,IF(OR(L337="Cobrado",L337="Anulado"),"",IF(AND(N337="",OR(L337="Recibido",L337="Confirmado",L337="Preparado",L337="En reparto",L337="Incidencia"),ISNUMBER(I337),INT(Ajustes!$C$5)&gt;INT(I337)),"Retrasado",IF(OR(L337="Entregado",L337="Facturado"),IF(AND(ISNUMBER(V337),ISNUMBER(N337),INT(Ajustes!$C$5)-INT(N337)&gt;V337),IF(L337="Entregado","Sin facturar","Cobro vencido"),""),IF(AND(ISNUMBER(V337),ISNUMBER(Q337),Q337&gt;V337),INDEX(Ajustes!$E$9:$E$17,MATCH(L337,Ajustes!$B$9:$B$17,0)),""))))))</f>
        <v/>
      </c>
      <c r="B337" s="22" t="n"/>
      <c r="C337" s="23" t="n"/>
      <c r="D337" s="24" t="n"/>
      <c r="E337" s="25" t="n"/>
      <c r="F337" s="25" t="n"/>
      <c r="G337" s="25" t="n"/>
      <c r="H337" s="26" t="n"/>
      <c r="I337" s="23" t="n"/>
      <c r="J337" s="25" t="n"/>
      <c r="K337" s="25" t="n"/>
      <c r="L337" s="25" t="n"/>
      <c r="M337" s="23" t="n"/>
      <c r="N337" s="23" t="n"/>
      <c r="O337" s="27" t="n"/>
      <c r="P337" s="25" t="n"/>
      <c r="Q337" s="28" t="str">
        <f>IF(OR(T337=0,L337="Cobrado",L337="Anulado",NOT(ISNUMBER(U337))),"",MAX(0,INT(Ajustes!$C$5)-INT(U337)))</f>
        <v/>
      </c>
      <c r="R337" s="28" t="str">
        <f>IF(OR(T337=0,L337="Anulado",NOT(ISNUMBER(N337)),NOT(ISNUMBER(I337))),"",IF(INT(N337)=INT(I337),"Sí",IF(INT(N337)&gt;INT(I337),"Tarde","Antes")))</f>
        <v/>
      </c>
      <c r="S337" t="str">
        <f>IF(T337=0,"",IF(L337="","falta el estado",IF(NOT(ISNUMBER(MATCH(L337,Ajustes!$B$9:$B$17,0))),"el estado no es de la lista",IF(E337="","falta el cliente",IF(OR(AND(C337&lt;&gt;"",NOT(ISNUMBER(C337))),AND(I337&lt;&gt;"",NOT(ISNUMBER(I337))),AND(M337&lt;&gt;"",NOT(ISNUMBER(M337))),AND(N337&lt;&gt;"",NOT(ISNUMBER(N337)))),"hay una fecha mal escrita",IF(AND(H337&lt;&gt;"",NOT(ISNUMBER(H337))),"el importe no es un número",IF(C337="","falta «Recibido el»",IF(AND(L337&lt;&gt;"Recibido",L337&lt;&gt;"Anulado",I337=""),"falta la entrega acordada",IF(AND(L337&lt;&gt;"Recibido",L337&lt;&gt;"Anulado",M337=""),"falta la fecha del estado",IF(AND(OR(L337="Entregado",L337="Facturado",L337="Cobrado"),N337=""),"falta «Entregado el»",IF(AND(N337&lt;&gt;"",OR(L337="Recibido",L337="Confirmado",L337="Preparado",L337="En reparto")),"tiene «Entregado el»: cambia el estado",IF(OR(INT(C337)&gt;INT(Ajustes!$C$5),AND(M337&lt;&gt;"",INT(M337)&gt;INT(Ajustes!$C$5)),AND(N337&lt;&gt;"",INT(N337)&gt;INT(Ajustes!$C$5))),"hay una fecha posterior a hoy",IF(AND(M337&lt;&gt;"",INT(M337)&lt;INT(C337)),"la fecha del estado es anterior a «Recibido el»",IF(AND(N337&lt;&gt;"",INT(N337)&lt;INT(C337)),"«Entregado el» es anterior a «Recibido el»",""))))))))))))))</f>
        <v/>
      </c>
      <c r="T337">
        <f>IF(COUNTA(B337:P337)&gt;0,1,0)</f>
        <v>0</v>
      </c>
      <c r="U337" t="str">
        <f>IF(T337=0,"",IF(AND(L337="Recibido",M337=""),IF(C337="","",C337),IF(M337="","",M337)))</f>
        <v/>
      </c>
      <c r="V337" t="str">
        <f>IF(OR(T337=0,NOT(ISNUMBER(MATCH(L337,Ajustes!$B$9:$B$17,0)))),"",IF(INDEX(Ajustes!$C$9:$C$17,MATCH(L337,Ajustes!$B$9:$B$17,0))="","",INDEX(Ajustes!$C$9:$C$17,MATCH(L337,Ajustes!$B$9:$B$17,0))))</f>
        <v/>
      </c>
      <c r="W337">
        <f>IF(AND(T337=1,N337="",OR(L337="Recibido",L337="Confirmado",L337="Preparado",L337="En reparto",L337="Incidencia")),1,0)</f>
        <v>0</v>
      </c>
      <c r="X337">
        <f>IF(S337&lt;&gt;"",1,0)</f>
        <v>0</v>
      </c>
      <c r="Y337">
        <f>IF(A337&lt;&gt;"",1,0)</f>
        <v>0</v>
      </c>
      <c r="Z337">
        <f>IF(T337=1,ROW()-5,0)</f>
        <v>0</v>
      </c>
    </row>
    <row r="338">
      <c r="A338" s="21" t="str">
        <f>IF(T338=0,"",IF(S338&lt;&gt;"","Revisa: "&amp;S338,IF(OR(L338="Cobrado",L338="Anulado"),"",IF(AND(N338="",OR(L338="Recibido",L338="Confirmado",L338="Preparado",L338="En reparto",L338="Incidencia"),ISNUMBER(I338),INT(Ajustes!$C$5)&gt;INT(I338)),"Retrasado",IF(OR(L338="Entregado",L338="Facturado"),IF(AND(ISNUMBER(V338),ISNUMBER(N338),INT(Ajustes!$C$5)-INT(N338)&gt;V338),IF(L338="Entregado","Sin facturar","Cobro vencido"),""),IF(AND(ISNUMBER(V338),ISNUMBER(Q338),Q338&gt;V338),INDEX(Ajustes!$E$9:$E$17,MATCH(L338,Ajustes!$B$9:$B$17,0)),""))))))</f>
        <v/>
      </c>
      <c r="B338" s="22" t="n"/>
      <c r="C338" s="23" t="n"/>
      <c r="D338" s="24" t="n"/>
      <c r="E338" s="25" t="n"/>
      <c r="F338" s="25" t="n"/>
      <c r="G338" s="25" t="n"/>
      <c r="H338" s="26" t="n"/>
      <c r="I338" s="23" t="n"/>
      <c r="J338" s="25" t="n"/>
      <c r="K338" s="25" t="n"/>
      <c r="L338" s="25" t="n"/>
      <c r="M338" s="23" t="n"/>
      <c r="N338" s="23" t="n"/>
      <c r="O338" s="27" t="n"/>
      <c r="P338" s="25" t="n"/>
      <c r="Q338" s="28" t="str">
        <f>IF(OR(T338=0,L338="Cobrado",L338="Anulado",NOT(ISNUMBER(U338))),"",MAX(0,INT(Ajustes!$C$5)-INT(U338)))</f>
        <v/>
      </c>
      <c r="R338" s="28" t="str">
        <f>IF(OR(T338=0,L338="Anulado",NOT(ISNUMBER(N338)),NOT(ISNUMBER(I338))),"",IF(INT(N338)=INT(I338),"Sí",IF(INT(N338)&gt;INT(I338),"Tarde","Antes")))</f>
        <v/>
      </c>
      <c r="S338" t="str">
        <f>IF(T338=0,"",IF(L338="","falta el estado",IF(NOT(ISNUMBER(MATCH(L338,Ajustes!$B$9:$B$17,0))),"el estado no es de la lista",IF(E338="","falta el cliente",IF(OR(AND(C338&lt;&gt;"",NOT(ISNUMBER(C338))),AND(I338&lt;&gt;"",NOT(ISNUMBER(I338))),AND(M338&lt;&gt;"",NOT(ISNUMBER(M338))),AND(N338&lt;&gt;"",NOT(ISNUMBER(N338)))),"hay una fecha mal escrita",IF(AND(H338&lt;&gt;"",NOT(ISNUMBER(H338))),"el importe no es un número",IF(C338="","falta «Recibido el»",IF(AND(L338&lt;&gt;"Recibido",L338&lt;&gt;"Anulado",I338=""),"falta la entrega acordada",IF(AND(L338&lt;&gt;"Recibido",L338&lt;&gt;"Anulado",M338=""),"falta la fecha del estado",IF(AND(OR(L338="Entregado",L338="Facturado",L338="Cobrado"),N338=""),"falta «Entregado el»",IF(AND(N338&lt;&gt;"",OR(L338="Recibido",L338="Confirmado",L338="Preparado",L338="En reparto")),"tiene «Entregado el»: cambia el estado",IF(OR(INT(C338)&gt;INT(Ajustes!$C$5),AND(M338&lt;&gt;"",INT(M338)&gt;INT(Ajustes!$C$5)),AND(N338&lt;&gt;"",INT(N338)&gt;INT(Ajustes!$C$5))),"hay una fecha posterior a hoy",IF(AND(M338&lt;&gt;"",INT(M338)&lt;INT(C338)),"la fecha del estado es anterior a «Recibido el»",IF(AND(N338&lt;&gt;"",INT(N338)&lt;INT(C338)),"«Entregado el» es anterior a «Recibido el»",""))))))))))))))</f>
        <v/>
      </c>
      <c r="T338">
        <f>IF(COUNTA(B338:P338)&gt;0,1,0)</f>
        <v>0</v>
      </c>
      <c r="U338" t="str">
        <f>IF(T338=0,"",IF(AND(L338="Recibido",M338=""),IF(C338="","",C338),IF(M338="","",M338)))</f>
        <v/>
      </c>
      <c r="V338" t="str">
        <f>IF(OR(T338=0,NOT(ISNUMBER(MATCH(L338,Ajustes!$B$9:$B$17,0)))),"",IF(INDEX(Ajustes!$C$9:$C$17,MATCH(L338,Ajustes!$B$9:$B$17,0))="","",INDEX(Ajustes!$C$9:$C$17,MATCH(L338,Ajustes!$B$9:$B$17,0))))</f>
        <v/>
      </c>
      <c r="W338">
        <f>IF(AND(T338=1,N338="",OR(L338="Recibido",L338="Confirmado",L338="Preparado",L338="En reparto",L338="Incidencia")),1,0)</f>
        <v>0</v>
      </c>
      <c r="X338">
        <f>IF(S338&lt;&gt;"",1,0)</f>
        <v>0</v>
      </c>
      <c r="Y338">
        <f>IF(A338&lt;&gt;"",1,0)</f>
        <v>0</v>
      </c>
      <c r="Z338">
        <f>IF(T338=1,ROW()-5,0)</f>
        <v>0</v>
      </c>
    </row>
    <row r="339">
      <c r="A339" s="21" t="str">
        <f>IF(T339=0,"",IF(S339&lt;&gt;"","Revisa: "&amp;S339,IF(OR(L339="Cobrado",L339="Anulado"),"",IF(AND(N339="",OR(L339="Recibido",L339="Confirmado",L339="Preparado",L339="En reparto",L339="Incidencia"),ISNUMBER(I339),INT(Ajustes!$C$5)&gt;INT(I339)),"Retrasado",IF(OR(L339="Entregado",L339="Facturado"),IF(AND(ISNUMBER(V339),ISNUMBER(N339),INT(Ajustes!$C$5)-INT(N339)&gt;V339),IF(L339="Entregado","Sin facturar","Cobro vencido"),""),IF(AND(ISNUMBER(V339),ISNUMBER(Q339),Q339&gt;V339),INDEX(Ajustes!$E$9:$E$17,MATCH(L339,Ajustes!$B$9:$B$17,0)),""))))))</f>
        <v/>
      </c>
      <c r="B339" s="22" t="n"/>
      <c r="C339" s="23" t="n"/>
      <c r="D339" s="24" t="n"/>
      <c r="E339" s="25" t="n"/>
      <c r="F339" s="25" t="n"/>
      <c r="G339" s="25" t="n"/>
      <c r="H339" s="26" t="n"/>
      <c r="I339" s="23" t="n"/>
      <c r="J339" s="25" t="n"/>
      <c r="K339" s="25" t="n"/>
      <c r="L339" s="25" t="n"/>
      <c r="M339" s="23" t="n"/>
      <c r="N339" s="23" t="n"/>
      <c r="O339" s="27" t="n"/>
      <c r="P339" s="25" t="n"/>
      <c r="Q339" s="28" t="str">
        <f>IF(OR(T339=0,L339="Cobrado",L339="Anulado",NOT(ISNUMBER(U339))),"",MAX(0,INT(Ajustes!$C$5)-INT(U339)))</f>
        <v/>
      </c>
      <c r="R339" s="28" t="str">
        <f>IF(OR(T339=0,L339="Anulado",NOT(ISNUMBER(N339)),NOT(ISNUMBER(I339))),"",IF(INT(N339)=INT(I339),"Sí",IF(INT(N339)&gt;INT(I339),"Tarde","Antes")))</f>
        <v/>
      </c>
      <c r="S339" t="str">
        <f>IF(T339=0,"",IF(L339="","falta el estado",IF(NOT(ISNUMBER(MATCH(L339,Ajustes!$B$9:$B$17,0))),"el estado no es de la lista",IF(E339="","falta el cliente",IF(OR(AND(C339&lt;&gt;"",NOT(ISNUMBER(C339))),AND(I339&lt;&gt;"",NOT(ISNUMBER(I339))),AND(M339&lt;&gt;"",NOT(ISNUMBER(M339))),AND(N339&lt;&gt;"",NOT(ISNUMBER(N339)))),"hay una fecha mal escrita",IF(AND(H339&lt;&gt;"",NOT(ISNUMBER(H339))),"el importe no es un número",IF(C339="","falta «Recibido el»",IF(AND(L339&lt;&gt;"Recibido",L339&lt;&gt;"Anulado",I339=""),"falta la entrega acordada",IF(AND(L339&lt;&gt;"Recibido",L339&lt;&gt;"Anulado",M339=""),"falta la fecha del estado",IF(AND(OR(L339="Entregado",L339="Facturado",L339="Cobrado"),N339=""),"falta «Entregado el»",IF(AND(N339&lt;&gt;"",OR(L339="Recibido",L339="Confirmado",L339="Preparado",L339="En reparto")),"tiene «Entregado el»: cambia el estado",IF(OR(INT(C339)&gt;INT(Ajustes!$C$5),AND(M339&lt;&gt;"",INT(M339)&gt;INT(Ajustes!$C$5)),AND(N339&lt;&gt;"",INT(N339)&gt;INT(Ajustes!$C$5))),"hay una fecha posterior a hoy",IF(AND(M339&lt;&gt;"",INT(M339)&lt;INT(C339)),"la fecha del estado es anterior a «Recibido el»",IF(AND(N339&lt;&gt;"",INT(N339)&lt;INT(C339)),"«Entregado el» es anterior a «Recibido el»",""))))))))))))))</f>
        <v/>
      </c>
      <c r="T339">
        <f>IF(COUNTA(B339:P339)&gt;0,1,0)</f>
        <v>0</v>
      </c>
      <c r="U339" t="str">
        <f>IF(T339=0,"",IF(AND(L339="Recibido",M339=""),IF(C339="","",C339),IF(M339="","",M339)))</f>
        <v/>
      </c>
      <c r="V339" t="str">
        <f>IF(OR(T339=0,NOT(ISNUMBER(MATCH(L339,Ajustes!$B$9:$B$17,0)))),"",IF(INDEX(Ajustes!$C$9:$C$17,MATCH(L339,Ajustes!$B$9:$B$17,0))="","",INDEX(Ajustes!$C$9:$C$17,MATCH(L339,Ajustes!$B$9:$B$17,0))))</f>
        <v/>
      </c>
      <c r="W339">
        <f>IF(AND(T339=1,N339="",OR(L339="Recibido",L339="Confirmado",L339="Preparado",L339="En reparto",L339="Incidencia")),1,0)</f>
        <v>0</v>
      </c>
      <c r="X339">
        <f>IF(S339&lt;&gt;"",1,0)</f>
        <v>0</v>
      </c>
      <c r="Y339">
        <f>IF(A339&lt;&gt;"",1,0)</f>
        <v>0</v>
      </c>
      <c r="Z339">
        <f>IF(T339=1,ROW()-5,0)</f>
        <v>0</v>
      </c>
    </row>
    <row r="340">
      <c r="A340" s="21" t="str">
        <f>IF(T340=0,"",IF(S340&lt;&gt;"","Revisa: "&amp;S340,IF(OR(L340="Cobrado",L340="Anulado"),"",IF(AND(N340="",OR(L340="Recibido",L340="Confirmado",L340="Preparado",L340="En reparto",L340="Incidencia"),ISNUMBER(I340),INT(Ajustes!$C$5)&gt;INT(I340)),"Retrasado",IF(OR(L340="Entregado",L340="Facturado"),IF(AND(ISNUMBER(V340),ISNUMBER(N340),INT(Ajustes!$C$5)-INT(N340)&gt;V340),IF(L340="Entregado","Sin facturar","Cobro vencido"),""),IF(AND(ISNUMBER(V340),ISNUMBER(Q340),Q340&gt;V340),INDEX(Ajustes!$E$9:$E$17,MATCH(L340,Ajustes!$B$9:$B$17,0)),""))))))</f>
        <v/>
      </c>
      <c r="B340" s="22" t="n"/>
      <c r="C340" s="23" t="n"/>
      <c r="D340" s="24" t="n"/>
      <c r="E340" s="25" t="n"/>
      <c r="F340" s="25" t="n"/>
      <c r="G340" s="25" t="n"/>
      <c r="H340" s="26" t="n"/>
      <c r="I340" s="23" t="n"/>
      <c r="J340" s="25" t="n"/>
      <c r="K340" s="25" t="n"/>
      <c r="L340" s="25" t="n"/>
      <c r="M340" s="23" t="n"/>
      <c r="N340" s="23" t="n"/>
      <c r="O340" s="27" t="n"/>
      <c r="P340" s="25" t="n"/>
      <c r="Q340" s="28" t="str">
        <f>IF(OR(T340=0,L340="Cobrado",L340="Anulado",NOT(ISNUMBER(U340))),"",MAX(0,INT(Ajustes!$C$5)-INT(U340)))</f>
        <v/>
      </c>
      <c r="R340" s="28" t="str">
        <f>IF(OR(T340=0,L340="Anulado",NOT(ISNUMBER(N340)),NOT(ISNUMBER(I340))),"",IF(INT(N340)=INT(I340),"Sí",IF(INT(N340)&gt;INT(I340),"Tarde","Antes")))</f>
        <v/>
      </c>
      <c r="S340" t="str">
        <f>IF(T340=0,"",IF(L340="","falta el estado",IF(NOT(ISNUMBER(MATCH(L340,Ajustes!$B$9:$B$17,0))),"el estado no es de la lista",IF(E340="","falta el cliente",IF(OR(AND(C340&lt;&gt;"",NOT(ISNUMBER(C340))),AND(I340&lt;&gt;"",NOT(ISNUMBER(I340))),AND(M340&lt;&gt;"",NOT(ISNUMBER(M340))),AND(N340&lt;&gt;"",NOT(ISNUMBER(N340)))),"hay una fecha mal escrita",IF(AND(H340&lt;&gt;"",NOT(ISNUMBER(H340))),"el importe no es un número",IF(C340="","falta «Recibido el»",IF(AND(L340&lt;&gt;"Recibido",L340&lt;&gt;"Anulado",I340=""),"falta la entrega acordada",IF(AND(L340&lt;&gt;"Recibido",L340&lt;&gt;"Anulado",M340=""),"falta la fecha del estado",IF(AND(OR(L340="Entregado",L340="Facturado",L340="Cobrado"),N340=""),"falta «Entregado el»",IF(AND(N340&lt;&gt;"",OR(L340="Recibido",L340="Confirmado",L340="Preparado",L340="En reparto")),"tiene «Entregado el»: cambia el estado",IF(OR(INT(C340)&gt;INT(Ajustes!$C$5),AND(M340&lt;&gt;"",INT(M340)&gt;INT(Ajustes!$C$5)),AND(N340&lt;&gt;"",INT(N340)&gt;INT(Ajustes!$C$5))),"hay una fecha posterior a hoy",IF(AND(M340&lt;&gt;"",INT(M340)&lt;INT(C340)),"la fecha del estado es anterior a «Recibido el»",IF(AND(N340&lt;&gt;"",INT(N340)&lt;INT(C340)),"«Entregado el» es anterior a «Recibido el»",""))))))))))))))</f>
        <v/>
      </c>
      <c r="T340">
        <f>IF(COUNTA(B340:P340)&gt;0,1,0)</f>
        <v>0</v>
      </c>
      <c r="U340" t="str">
        <f>IF(T340=0,"",IF(AND(L340="Recibido",M340=""),IF(C340="","",C340),IF(M340="","",M340)))</f>
        <v/>
      </c>
      <c r="V340" t="str">
        <f>IF(OR(T340=0,NOT(ISNUMBER(MATCH(L340,Ajustes!$B$9:$B$17,0)))),"",IF(INDEX(Ajustes!$C$9:$C$17,MATCH(L340,Ajustes!$B$9:$B$17,0))="","",INDEX(Ajustes!$C$9:$C$17,MATCH(L340,Ajustes!$B$9:$B$17,0))))</f>
        <v/>
      </c>
      <c r="W340">
        <f>IF(AND(T340=1,N340="",OR(L340="Recibido",L340="Confirmado",L340="Preparado",L340="En reparto",L340="Incidencia")),1,0)</f>
        <v>0</v>
      </c>
      <c r="X340">
        <f>IF(S340&lt;&gt;"",1,0)</f>
        <v>0</v>
      </c>
      <c r="Y340">
        <f>IF(A340&lt;&gt;"",1,0)</f>
        <v>0</v>
      </c>
      <c r="Z340">
        <f>IF(T340=1,ROW()-5,0)</f>
        <v>0</v>
      </c>
    </row>
    <row r="341">
      <c r="A341" s="21" t="str">
        <f>IF(T341=0,"",IF(S341&lt;&gt;"","Revisa: "&amp;S341,IF(OR(L341="Cobrado",L341="Anulado"),"",IF(AND(N341="",OR(L341="Recibido",L341="Confirmado",L341="Preparado",L341="En reparto",L341="Incidencia"),ISNUMBER(I341),INT(Ajustes!$C$5)&gt;INT(I341)),"Retrasado",IF(OR(L341="Entregado",L341="Facturado"),IF(AND(ISNUMBER(V341),ISNUMBER(N341),INT(Ajustes!$C$5)-INT(N341)&gt;V341),IF(L341="Entregado","Sin facturar","Cobro vencido"),""),IF(AND(ISNUMBER(V341),ISNUMBER(Q341),Q341&gt;V341),INDEX(Ajustes!$E$9:$E$17,MATCH(L341,Ajustes!$B$9:$B$17,0)),""))))))</f>
        <v/>
      </c>
      <c r="B341" s="22" t="n"/>
      <c r="C341" s="23" t="n"/>
      <c r="D341" s="24" t="n"/>
      <c r="E341" s="25" t="n"/>
      <c r="F341" s="25" t="n"/>
      <c r="G341" s="25" t="n"/>
      <c r="H341" s="26" t="n"/>
      <c r="I341" s="23" t="n"/>
      <c r="J341" s="25" t="n"/>
      <c r="K341" s="25" t="n"/>
      <c r="L341" s="25" t="n"/>
      <c r="M341" s="23" t="n"/>
      <c r="N341" s="23" t="n"/>
      <c r="O341" s="27" t="n"/>
      <c r="P341" s="25" t="n"/>
      <c r="Q341" s="28" t="str">
        <f>IF(OR(T341=0,L341="Cobrado",L341="Anulado",NOT(ISNUMBER(U341))),"",MAX(0,INT(Ajustes!$C$5)-INT(U341)))</f>
        <v/>
      </c>
      <c r="R341" s="28" t="str">
        <f>IF(OR(T341=0,L341="Anulado",NOT(ISNUMBER(N341)),NOT(ISNUMBER(I341))),"",IF(INT(N341)=INT(I341),"Sí",IF(INT(N341)&gt;INT(I341),"Tarde","Antes")))</f>
        <v/>
      </c>
      <c r="S341" t="str">
        <f>IF(T341=0,"",IF(L341="","falta el estado",IF(NOT(ISNUMBER(MATCH(L341,Ajustes!$B$9:$B$17,0))),"el estado no es de la lista",IF(E341="","falta el cliente",IF(OR(AND(C341&lt;&gt;"",NOT(ISNUMBER(C341))),AND(I341&lt;&gt;"",NOT(ISNUMBER(I341))),AND(M341&lt;&gt;"",NOT(ISNUMBER(M341))),AND(N341&lt;&gt;"",NOT(ISNUMBER(N341)))),"hay una fecha mal escrita",IF(AND(H341&lt;&gt;"",NOT(ISNUMBER(H341))),"el importe no es un número",IF(C341="","falta «Recibido el»",IF(AND(L341&lt;&gt;"Recibido",L341&lt;&gt;"Anulado",I341=""),"falta la entrega acordada",IF(AND(L341&lt;&gt;"Recibido",L341&lt;&gt;"Anulado",M341=""),"falta la fecha del estado",IF(AND(OR(L341="Entregado",L341="Facturado",L341="Cobrado"),N341=""),"falta «Entregado el»",IF(AND(N341&lt;&gt;"",OR(L341="Recibido",L341="Confirmado",L341="Preparado",L341="En reparto")),"tiene «Entregado el»: cambia el estado",IF(OR(INT(C341)&gt;INT(Ajustes!$C$5),AND(M341&lt;&gt;"",INT(M341)&gt;INT(Ajustes!$C$5)),AND(N341&lt;&gt;"",INT(N341)&gt;INT(Ajustes!$C$5))),"hay una fecha posterior a hoy",IF(AND(M341&lt;&gt;"",INT(M341)&lt;INT(C341)),"la fecha del estado es anterior a «Recibido el»",IF(AND(N341&lt;&gt;"",INT(N341)&lt;INT(C341)),"«Entregado el» es anterior a «Recibido el»",""))))))))))))))</f>
        <v/>
      </c>
      <c r="T341">
        <f>IF(COUNTA(B341:P341)&gt;0,1,0)</f>
        <v>0</v>
      </c>
      <c r="U341" t="str">
        <f>IF(T341=0,"",IF(AND(L341="Recibido",M341=""),IF(C341="","",C341),IF(M341="","",M341)))</f>
        <v/>
      </c>
      <c r="V341" t="str">
        <f>IF(OR(T341=0,NOT(ISNUMBER(MATCH(L341,Ajustes!$B$9:$B$17,0)))),"",IF(INDEX(Ajustes!$C$9:$C$17,MATCH(L341,Ajustes!$B$9:$B$17,0))="","",INDEX(Ajustes!$C$9:$C$17,MATCH(L341,Ajustes!$B$9:$B$17,0))))</f>
        <v/>
      </c>
      <c r="W341">
        <f>IF(AND(T341=1,N341="",OR(L341="Recibido",L341="Confirmado",L341="Preparado",L341="En reparto",L341="Incidencia")),1,0)</f>
        <v>0</v>
      </c>
      <c r="X341">
        <f>IF(S341&lt;&gt;"",1,0)</f>
        <v>0</v>
      </c>
      <c r="Y341">
        <f>IF(A341&lt;&gt;"",1,0)</f>
        <v>0</v>
      </c>
      <c r="Z341">
        <f>IF(T341=1,ROW()-5,0)</f>
        <v>0</v>
      </c>
    </row>
    <row r="342">
      <c r="A342" s="21" t="str">
        <f>IF(T342=0,"",IF(S342&lt;&gt;"","Revisa: "&amp;S342,IF(OR(L342="Cobrado",L342="Anulado"),"",IF(AND(N342="",OR(L342="Recibido",L342="Confirmado",L342="Preparado",L342="En reparto",L342="Incidencia"),ISNUMBER(I342),INT(Ajustes!$C$5)&gt;INT(I342)),"Retrasado",IF(OR(L342="Entregado",L342="Facturado"),IF(AND(ISNUMBER(V342),ISNUMBER(N342),INT(Ajustes!$C$5)-INT(N342)&gt;V342),IF(L342="Entregado","Sin facturar","Cobro vencido"),""),IF(AND(ISNUMBER(V342),ISNUMBER(Q342),Q342&gt;V342),INDEX(Ajustes!$E$9:$E$17,MATCH(L342,Ajustes!$B$9:$B$17,0)),""))))))</f>
        <v/>
      </c>
      <c r="B342" s="22" t="n"/>
      <c r="C342" s="23" t="n"/>
      <c r="D342" s="24" t="n"/>
      <c r="E342" s="25" t="n"/>
      <c r="F342" s="25" t="n"/>
      <c r="G342" s="25" t="n"/>
      <c r="H342" s="26" t="n"/>
      <c r="I342" s="23" t="n"/>
      <c r="J342" s="25" t="n"/>
      <c r="K342" s="25" t="n"/>
      <c r="L342" s="25" t="n"/>
      <c r="M342" s="23" t="n"/>
      <c r="N342" s="23" t="n"/>
      <c r="O342" s="27" t="n"/>
      <c r="P342" s="25" t="n"/>
      <c r="Q342" s="28" t="str">
        <f>IF(OR(T342=0,L342="Cobrado",L342="Anulado",NOT(ISNUMBER(U342))),"",MAX(0,INT(Ajustes!$C$5)-INT(U342)))</f>
        <v/>
      </c>
      <c r="R342" s="28" t="str">
        <f>IF(OR(T342=0,L342="Anulado",NOT(ISNUMBER(N342)),NOT(ISNUMBER(I342))),"",IF(INT(N342)=INT(I342),"Sí",IF(INT(N342)&gt;INT(I342),"Tarde","Antes")))</f>
        <v/>
      </c>
      <c r="S342" t="str">
        <f>IF(T342=0,"",IF(L342="","falta el estado",IF(NOT(ISNUMBER(MATCH(L342,Ajustes!$B$9:$B$17,0))),"el estado no es de la lista",IF(E342="","falta el cliente",IF(OR(AND(C342&lt;&gt;"",NOT(ISNUMBER(C342))),AND(I342&lt;&gt;"",NOT(ISNUMBER(I342))),AND(M342&lt;&gt;"",NOT(ISNUMBER(M342))),AND(N342&lt;&gt;"",NOT(ISNUMBER(N342)))),"hay una fecha mal escrita",IF(AND(H342&lt;&gt;"",NOT(ISNUMBER(H342))),"el importe no es un número",IF(C342="","falta «Recibido el»",IF(AND(L342&lt;&gt;"Recibido",L342&lt;&gt;"Anulado",I342=""),"falta la entrega acordada",IF(AND(L342&lt;&gt;"Recibido",L342&lt;&gt;"Anulado",M342=""),"falta la fecha del estado",IF(AND(OR(L342="Entregado",L342="Facturado",L342="Cobrado"),N342=""),"falta «Entregado el»",IF(AND(N342&lt;&gt;"",OR(L342="Recibido",L342="Confirmado",L342="Preparado",L342="En reparto")),"tiene «Entregado el»: cambia el estado",IF(OR(INT(C342)&gt;INT(Ajustes!$C$5),AND(M342&lt;&gt;"",INT(M342)&gt;INT(Ajustes!$C$5)),AND(N342&lt;&gt;"",INT(N342)&gt;INT(Ajustes!$C$5))),"hay una fecha posterior a hoy",IF(AND(M342&lt;&gt;"",INT(M342)&lt;INT(C342)),"la fecha del estado es anterior a «Recibido el»",IF(AND(N342&lt;&gt;"",INT(N342)&lt;INT(C342)),"«Entregado el» es anterior a «Recibido el»",""))))))))))))))</f>
        <v/>
      </c>
      <c r="T342">
        <f>IF(COUNTA(B342:P342)&gt;0,1,0)</f>
        <v>0</v>
      </c>
      <c r="U342" t="str">
        <f>IF(T342=0,"",IF(AND(L342="Recibido",M342=""),IF(C342="","",C342),IF(M342="","",M342)))</f>
        <v/>
      </c>
      <c r="V342" t="str">
        <f>IF(OR(T342=0,NOT(ISNUMBER(MATCH(L342,Ajustes!$B$9:$B$17,0)))),"",IF(INDEX(Ajustes!$C$9:$C$17,MATCH(L342,Ajustes!$B$9:$B$17,0))="","",INDEX(Ajustes!$C$9:$C$17,MATCH(L342,Ajustes!$B$9:$B$17,0))))</f>
        <v/>
      </c>
      <c r="W342">
        <f>IF(AND(T342=1,N342="",OR(L342="Recibido",L342="Confirmado",L342="Preparado",L342="En reparto",L342="Incidencia")),1,0)</f>
        <v>0</v>
      </c>
      <c r="X342">
        <f>IF(S342&lt;&gt;"",1,0)</f>
        <v>0</v>
      </c>
      <c r="Y342">
        <f>IF(A342&lt;&gt;"",1,0)</f>
        <v>0</v>
      </c>
      <c r="Z342">
        <f>IF(T342=1,ROW()-5,0)</f>
        <v>0</v>
      </c>
    </row>
    <row r="343">
      <c r="A343" s="21" t="str">
        <f>IF(T343=0,"",IF(S343&lt;&gt;"","Revisa: "&amp;S343,IF(OR(L343="Cobrado",L343="Anulado"),"",IF(AND(N343="",OR(L343="Recibido",L343="Confirmado",L343="Preparado",L343="En reparto",L343="Incidencia"),ISNUMBER(I343),INT(Ajustes!$C$5)&gt;INT(I343)),"Retrasado",IF(OR(L343="Entregado",L343="Facturado"),IF(AND(ISNUMBER(V343),ISNUMBER(N343),INT(Ajustes!$C$5)-INT(N343)&gt;V343),IF(L343="Entregado","Sin facturar","Cobro vencido"),""),IF(AND(ISNUMBER(V343),ISNUMBER(Q343),Q343&gt;V343),INDEX(Ajustes!$E$9:$E$17,MATCH(L343,Ajustes!$B$9:$B$17,0)),""))))))</f>
        <v/>
      </c>
      <c r="B343" s="22" t="n"/>
      <c r="C343" s="23" t="n"/>
      <c r="D343" s="24" t="n"/>
      <c r="E343" s="25" t="n"/>
      <c r="F343" s="25" t="n"/>
      <c r="G343" s="25" t="n"/>
      <c r="H343" s="26" t="n"/>
      <c r="I343" s="23" t="n"/>
      <c r="J343" s="25" t="n"/>
      <c r="K343" s="25" t="n"/>
      <c r="L343" s="25" t="n"/>
      <c r="M343" s="23" t="n"/>
      <c r="N343" s="23" t="n"/>
      <c r="O343" s="27" t="n"/>
      <c r="P343" s="25" t="n"/>
      <c r="Q343" s="28" t="str">
        <f>IF(OR(T343=0,L343="Cobrado",L343="Anulado",NOT(ISNUMBER(U343))),"",MAX(0,INT(Ajustes!$C$5)-INT(U343)))</f>
        <v/>
      </c>
      <c r="R343" s="28" t="str">
        <f>IF(OR(T343=0,L343="Anulado",NOT(ISNUMBER(N343)),NOT(ISNUMBER(I343))),"",IF(INT(N343)=INT(I343),"Sí",IF(INT(N343)&gt;INT(I343),"Tarde","Antes")))</f>
        <v/>
      </c>
      <c r="S343" t="str">
        <f>IF(T343=0,"",IF(L343="","falta el estado",IF(NOT(ISNUMBER(MATCH(L343,Ajustes!$B$9:$B$17,0))),"el estado no es de la lista",IF(E343="","falta el cliente",IF(OR(AND(C343&lt;&gt;"",NOT(ISNUMBER(C343))),AND(I343&lt;&gt;"",NOT(ISNUMBER(I343))),AND(M343&lt;&gt;"",NOT(ISNUMBER(M343))),AND(N343&lt;&gt;"",NOT(ISNUMBER(N343)))),"hay una fecha mal escrita",IF(AND(H343&lt;&gt;"",NOT(ISNUMBER(H343))),"el importe no es un número",IF(C343="","falta «Recibido el»",IF(AND(L343&lt;&gt;"Recibido",L343&lt;&gt;"Anulado",I343=""),"falta la entrega acordada",IF(AND(L343&lt;&gt;"Recibido",L343&lt;&gt;"Anulado",M343=""),"falta la fecha del estado",IF(AND(OR(L343="Entregado",L343="Facturado",L343="Cobrado"),N343=""),"falta «Entregado el»",IF(AND(N343&lt;&gt;"",OR(L343="Recibido",L343="Confirmado",L343="Preparado",L343="En reparto")),"tiene «Entregado el»: cambia el estado",IF(OR(INT(C343)&gt;INT(Ajustes!$C$5),AND(M343&lt;&gt;"",INT(M343)&gt;INT(Ajustes!$C$5)),AND(N343&lt;&gt;"",INT(N343)&gt;INT(Ajustes!$C$5))),"hay una fecha posterior a hoy",IF(AND(M343&lt;&gt;"",INT(M343)&lt;INT(C343)),"la fecha del estado es anterior a «Recibido el»",IF(AND(N343&lt;&gt;"",INT(N343)&lt;INT(C343)),"«Entregado el» es anterior a «Recibido el»",""))))))))))))))</f>
        <v/>
      </c>
      <c r="T343">
        <f>IF(COUNTA(B343:P343)&gt;0,1,0)</f>
        <v>0</v>
      </c>
      <c r="U343" t="str">
        <f>IF(T343=0,"",IF(AND(L343="Recibido",M343=""),IF(C343="","",C343),IF(M343="","",M343)))</f>
        <v/>
      </c>
      <c r="V343" t="str">
        <f>IF(OR(T343=0,NOT(ISNUMBER(MATCH(L343,Ajustes!$B$9:$B$17,0)))),"",IF(INDEX(Ajustes!$C$9:$C$17,MATCH(L343,Ajustes!$B$9:$B$17,0))="","",INDEX(Ajustes!$C$9:$C$17,MATCH(L343,Ajustes!$B$9:$B$17,0))))</f>
        <v/>
      </c>
      <c r="W343">
        <f>IF(AND(T343=1,N343="",OR(L343="Recibido",L343="Confirmado",L343="Preparado",L343="En reparto",L343="Incidencia")),1,0)</f>
        <v>0</v>
      </c>
      <c r="X343">
        <f>IF(S343&lt;&gt;"",1,0)</f>
        <v>0</v>
      </c>
      <c r="Y343">
        <f>IF(A343&lt;&gt;"",1,0)</f>
        <v>0</v>
      </c>
      <c r="Z343">
        <f>IF(T343=1,ROW()-5,0)</f>
        <v>0</v>
      </c>
    </row>
    <row r="344">
      <c r="A344" s="21" t="str">
        <f>IF(T344=0,"",IF(S344&lt;&gt;"","Revisa: "&amp;S344,IF(OR(L344="Cobrado",L344="Anulado"),"",IF(AND(N344="",OR(L344="Recibido",L344="Confirmado",L344="Preparado",L344="En reparto",L344="Incidencia"),ISNUMBER(I344),INT(Ajustes!$C$5)&gt;INT(I344)),"Retrasado",IF(OR(L344="Entregado",L344="Facturado"),IF(AND(ISNUMBER(V344),ISNUMBER(N344),INT(Ajustes!$C$5)-INT(N344)&gt;V344),IF(L344="Entregado","Sin facturar","Cobro vencido"),""),IF(AND(ISNUMBER(V344),ISNUMBER(Q344),Q344&gt;V344),INDEX(Ajustes!$E$9:$E$17,MATCH(L344,Ajustes!$B$9:$B$17,0)),""))))))</f>
        <v/>
      </c>
      <c r="B344" s="22" t="n"/>
      <c r="C344" s="23" t="n"/>
      <c r="D344" s="24" t="n"/>
      <c r="E344" s="25" t="n"/>
      <c r="F344" s="25" t="n"/>
      <c r="G344" s="25" t="n"/>
      <c r="H344" s="26" t="n"/>
      <c r="I344" s="23" t="n"/>
      <c r="J344" s="25" t="n"/>
      <c r="K344" s="25" t="n"/>
      <c r="L344" s="25" t="n"/>
      <c r="M344" s="23" t="n"/>
      <c r="N344" s="23" t="n"/>
      <c r="O344" s="27" t="n"/>
      <c r="P344" s="25" t="n"/>
      <c r="Q344" s="28" t="str">
        <f>IF(OR(T344=0,L344="Cobrado",L344="Anulado",NOT(ISNUMBER(U344))),"",MAX(0,INT(Ajustes!$C$5)-INT(U344)))</f>
        <v/>
      </c>
      <c r="R344" s="28" t="str">
        <f>IF(OR(T344=0,L344="Anulado",NOT(ISNUMBER(N344)),NOT(ISNUMBER(I344))),"",IF(INT(N344)=INT(I344),"Sí",IF(INT(N344)&gt;INT(I344),"Tarde","Antes")))</f>
        <v/>
      </c>
      <c r="S344" t="str">
        <f>IF(T344=0,"",IF(L344="","falta el estado",IF(NOT(ISNUMBER(MATCH(L344,Ajustes!$B$9:$B$17,0))),"el estado no es de la lista",IF(E344="","falta el cliente",IF(OR(AND(C344&lt;&gt;"",NOT(ISNUMBER(C344))),AND(I344&lt;&gt;"",NOT(ISNUMBER(I344))),AND(M344&lt;&gt;"",NOT(ISNUMBER(M344))),AND(N344&lt;&gt;"",NOT(ISNUMBER(N344)))),"hay una fecha mal escrita",IF(AND(H344&lt;&gt;"",NOT(ISNUMBER(H344))),"el importe no es un número",IF(C344="","falta «Recibido el»",IF(AND(L344&lt;&gt;"Recibido",L344&lt;&gt;"Anulado",I344=""),"falta la entrega acordada",IF(AND(L344&lt;&gt;"Recibido",L344&lt;&gt;"Anulado",M344=""),"falta la fecha del estado",IF(AND(OR(L344="Entregado",L344="Facturado",L344="Cobrado"),N344=""),"falta «Entregado el»",IF(AND(N344&lt;&gt;"",OR(L344="Recibido",L344="Confirmado",L344="Preparado",L344="En reparto")),"tiene «Entregado el»: cambia el estado",IF(OR(INT(C344)&gt;INT(Ajustes!$C$5),AND(M344&lt;&gt;"",INT(M344)&gt;INT(Ajustes!$C$5)),AND(N344&lt;&gt;"",INT(N344)&gt;INT(Ajustes!$C$5))),"hay una fecha posterior a hoy",IF(AND(M344&lt;&gt;"",INT(M344)&lt;INT(C344)),"la fecha del estado es anterior a «Recibido el»",IF(AND(N344&lt;&gt;"",INT(N344)&lt;INT(C344)),"«Entregado el» es anterior a «Recibido el»",""))))))))))))))</f>
        <v/>
      </c>
      <c r="T344">
        <f>IF(COUNTA(B344:P344)&gt;0,1,0)</f>
        <v>0</v>
      </c>
      <c r="U344" t="str">
        <f>IF(T344=0,"",IF(AND(L344="Recibido",M344=""),IF(C344="","",C344),IF(M344="","",M344)))</f>
        <v/>
      </c>
      <c r="V344" t="str">
        <f>IF(OR(T344=0,NOT(ISNUMBER(MATCH(L344,Ajustes!$B$9:$B$17,0)))),"",IF(INDEX(Ajustes!$C$9:$C$17,MATCH(L344,Ajustes!$B$9:$B$17,0))="","",INDEX(Ajustes!$C$9:$C$17,MATCH(L344,Ajustes!$B$9:$B$17,0))))</f>
        <v/>
      </c>
      <c r="W344">
        <f>IF(AND(T344=1,N344="",OR(L344="Recibido",L344="Confirmado",L344="Preparado",L344="En reparto",L344="Incidencia")),1,0)</f>
        <v>0</v>
      </c>
      <c r="X344">
        <f>IF(S344&lt;&gt;"",1,0)</f>
        <v>0</v>
      </c>
      <c r="Y344">
        <f>IF(A344&lt;&gt;"",1,0)</f>
        <v>0</v>
      </c>
      <c r="Z344">
        <f>IF(T344=1,ROW()-5,0)</f>
        <v>0</v>
      </c>
    </row>
    <row r="345">
      <c r="A345" s="21" t="str">
        <f>IF(T345=0,"",IF(S345&lt;&gt;"","Revisa: "&amp;S345,IF(OR(L345="Cobrado",L345="Anulado"),"",IF(AND(N345="",OR(L345="Recibido",L345="Confirmado",L345="Preparado",L345="En reparto",L345="Incidencia"),ISNUMBER(I345),INT(Ajustes!$C$5)&gt;INT(I345)),"Retrasado",IF(OR(L345="Entregado",L345="Facturado"),IF(AND(ISNUMBER(V345),ISNUMBER(N345),INT(Ajustes!$C$5)-INT(N345)&gt;V345),IF(L345="Entregado","Sin facturar","Cobro vencido"),""),IF(AND(ISNUMBER(V345),ISNUMBER(Q345),Q345&gt;V345),INDEX(Ajustes!$E$9:$E$17,MATCH(L345,Ajustes!$B$9:$B$17,0)),""))))))</f>
        <v/>
      </c>
      <c r="B345" s="22" t="n"/>
      <c r="C345" s="23" t="n"/>
      <c r="D345" s="24" t="n"/>
      <c r="E345" s="25" t="n"/>
      <c r="F345" s="25" t="n"/>
      <c r="G345" s="25" t="n"/>
      <c r="H345" s="26" t="n"/>
      <c r="I345" s="23" t="n"/>
      <c r="J345" s="25" t="n"/>
      <c r="K345" s="25" t="n"/>
      <c r="L345" s="25" t="n"/>
      <c r="M345" s="23" t="n"/>
      <c r="N345" s="23" t="n"/>
      <c r="O345" s="27" t="n"/>
      <c r="P345" s="25" t="n"/>
      <c r="Q345" s="28" t="str">
        <f>IF(OR(T345=0,L345="Cobrado",L345="Anulado",NOT(ISNUMBER(U345))),"",MAX(0,INT(Ajustes!$C$5)-INT(U345)))</f>
        <v/>
      </c>
      <c r="R345" s="28" t="str">
        <f>IF(OR(T345=0,L345="Anulado",NOT(ISNUMBER(N345)),NOT(ISNUMBER(I345))),"",IF(INT(N345)=INT(I345),"Sí",IF(INT(N345)&gt;INT(I345),"Tarde","Antes")))</f>
        <v/>
      </c>
      <c r="S345" t="str">
        <f>IF(T345=0,"",IF(L345="","falta el estado",IF(NOT(ISNUMBER(MATCH(L345,Ajustes!$B$9:$B$17,0))),"el estado no es de la lista",IF(E345="","falta el cliente",IF(OR(AND(C345&lt;&gt;"",NOT(ISNUMBER(C345))),AND(I345&lt;&gt;"",NOT(ISNUMBER(I345))),AND(M345&lt;&gt;"",NOT(ISNUMBER(M345))),AND(N345&lt;&gt;"",NOT(ISNUMBER(N345)))),"hay una fecha mal escrita",IF(AND(H345&lt;&gt;"",NOT(ISNUMBER(H345))),"el importe no es un número",IF(C345="","falta «Recibido el»",IF(AND(L345&lt;&gt;"Recibido",L345&lt;&gt;"Anulado",I345=""),"falta la entrega acordada",IF(AND(L345&lt;&gt;"Recibido",L345&lt;&gt;"Anulado",M345=""),"falta la fecha del estado",IF(AND(OR(L345="Entregado",L345="Facturado",L345="Cobrado"),N345=""),"falta «Entregado el»",IF(AND(N345&lt;&gt;"",OR(L345="Recibido",L345="Confirmado",L345="Preparado",L345="En reparto")),"tiene «Entregado el»: cambia el estado",IF(OR(INT(C345)&gt;INT(Ajustes!$C$5),AND(M345&lt;&gt;"",INT(M345)&gt;INT(Ajustes!$C$5)),AND(N345&lt;&gt;"",INT(N345)&gt;INT(Ajustes!$C$5))),"hay una fecha posterior a hoy",IF(AND(M345&lt;&gt;"",INT(M345)&lt;INT(C345)),"la fecha del estado es anterior a «Recibido el»",IF(AND(N345&lt;&gt;"",INT(N345)&lt;INT(C345)),"«Entregado el» es anterior a «Recibido el»",""))))))))))))))</f>
        <v/>
      </c>
      <c r="T345">
        <f>IF(COUNTA(B345:P345)&gt;0,1,0)</f>
        <v>0</v>
      </c>
      <c r="U345" t="str">
        <f>IF(T345=0,"",IF(AND(L345="Recibido",M345=""),IF(C345="","",C345),IF(M345="","",M345)))</f>
        <v/>
      </c>
      <c r="V345" t="str">
        <f>IF(OR(T345=0,NOT(ISNUMBER(MATCH(L345,Ajustes!$B$9:$B$17,0)))),"",IF(INDEX(Ajustes!$C$9:$C$17,MATCH(L345,Ajustes!$B$9:$B$17,0))="","",INDEX(Ajustes!$C$9:$C$17,MATCH(L345,Ajustes!$B$9:$B$17,0))))</f>
        <v/>
      </c>
      <c r="W345">
        <f>IF(AND(T345=1,N345="",OR(L345="Recibido",L345="Confirmado",L345="Preparado",L345="En reparto",L345="Incidencia")),1,0)</f>
        <v>0</v>
      </c>
      <c r="X345">
        <f>IF(S345&lt;&gt;"",1,0)</f>
        <v>0</v>
      </c>
      <c r="Y345">
        <f>IF(A345&lt;&gt;"",1,0)</f>
        <v>0</v>
      </c>
      <c r="Z345">
        <f>IF(T345=1,ROW()-5,0)</f>
        <v>0</v>
      </c>
    </row>
    <row r="346">
      <c r="A346" s="21" t="str">
        <f>IF(T346=0,"",IF(S346&lt;&gt;"","Revisa: "&amp;S346,IF(OR(L346="Cobrado",L346="Anulado"),"",IF(AND(N346="",OR(L346="Recibido",L346="Confirmado",L346="Preparado",L346="En reparto",L346="Incidencia"),ISNUMBER(I346),INT(Ajustes!$C$5)&gt;INT(I346)),"Retrasado",IF(OR(L346="Entregado",L346="Facturado"),IF(AND(ISNUMBER(V346),ISNUMBER(N346),INT(Ajustes!$C$5)-INT(N346)&gt;V346),IF(L346="Entregado","Sin facturar","Cobro vencido"),""),IF(AND(ISNUMBER(V346),ISNUMBER(Q346),Q346&gt;V346),INDEX(Ajustes!$E$9:$E$17,MATCH(L346,Ajustes!$B$9:$B$17,0)),""))))))</f>
        <v/>
      </c>
      <c r="B346" s="22" t="n"/>
      <c r="C346" s="23" t="n"/>
      <c r="D346" s="24" t="n"/>
      <c r="E346" s="25" t="n"/>
      <c r="F346" s="25" t="n"/>
      <c r="G346" s="25" t="n"/>
      <c r="H346" s="26" t="n"/>
      <c r="I346" s="23" t="n"/>
      <c r="J346" s="25" t="n"/>
      <c r="K346" s="25" t="n"/>
      <c r="L346" s="25" t="n"/>
      <c r="M346" s="23" t="n"/>
      <c r="N346" s="23" t="n"/>
      <c r="O346" s="27" t="n"/>
      <c r="P346" s="25" t="n"/>
      <c r="Q346" s="28" t="str">
        <f>IF(OR(T346=0,L346="Cobrado",L346="Anulado",NOT(ISNUMBER(U346))),"",MAX(0,INT(Ajustes!$C$5)-INT(U346)))</f>
        <v/>
      </c>
      <c r="R346" s="28" t="str">
        <f>IF(OR(T346=0,L346="Anulado",NOT(ISNUMBER(N346)),NOT(ISNUMBER(I346))),"",IF(INT(N346)=INT(I346),"Sí",IF(INT(N346)&gt;INT(I346),"Tarde","Antes")))</f>
        <v/>
      </c>
      <c r="S346" t="str">
        <f>IF(T346=0,"",IF(L346="","falta el estado",IF(NOT(ISNUMBER(MATCH(L346,Ajustes!$B$9:$B$17,0))),"el estado no es de la lista",IF(E346="","falta el cliente",IF(OR(AND(C346&lt;&gt;"",NOT(ISNUMBER(C346))),AND(I346&lt;&gt;"",NOT(ISNUMBER(I346))),AND(M346&lt;&gt;"",NOT(ISNUMBER(M346))),AND(N346&lt;&gt;"",NOT(ISNUMBER(N346)))),"hay una fecha mal escrita",IF(AND(H346&lt;&gt;"",NOT(ISNUMBER(H346))),"el importe no es un número",IF(C346="","falta «Recibido el»",IF(AND(L346&lt;&gt;"Recibido",L346&lt;&gt;"Anulado",I346=""),"falta la entrega acordada",IF(AND(L346&lt;&gt;"Recibido",L346&lt;&gt;"Anulado",M346=""),"falta la fecha del estado",IF(AND(OR(L346="Entregado",L346="Facturado",L346="Cobrado"),N346=""),"falta «Entregado el»",IF(AND(N346&lt;&gt;"",OR(L346="Recibido",L346="Confirmado",L346="Preparado",L346="En reparto")),"tiene «Entregado el»: cambia el estado",IF(OR(INT(C346)&gt;INT(Ajustes!$C$5),AND(M346&lt;&gt;"",INT(M346)&gt;INT(Ajustes!$C$5)),AND(N346&lt;&gt;"",INT(N346)&gt;INT(Ajustes!$C$5))),"hay una fecha posterior a hoy",IF(AND(M346&lt;&gt;"",INT(M346)&lt;INT(C346)),"la fecha del estado es anterior a «Recibido el»",IF(AND(N346&lt;&gt;"",INT(N346)&lt;INT(C346)),"«Entregado el» es anterior a «Recibido el»",""))))))))))))))</f>
        <v/>
      </c>
      <c r="T346">
        <f>IF(COUNTA(B346:P346)&gt;0,1,0)</f>
        <v>0</v>
      </c>
      <c r="U346" t="str">
        <f>IF(T346=0,"",IF(AND(L346="Recibido",M346=""),IF(C346="","",C346),IF(M346="","",M346)))</f>
        <v/>
      </c>
      <c r="V346" t="str">
        <f>IF(OR(T346=0,NOT(ISNUMBER(MATCH(L346,Ajustes!$B$9:$B$17,0)))),"",IF(INDEX(Ajustes!$C$9:$C$17,MATCH(L346,Ajustes!$B$9:$B$17,0))="","",INDEX(Ajustes!$C$9:$C$17,MATCH(L346,Ajustes!$B$9:$B$17,0))))</f>
        <v/>
      </c>
      <c r="W346">
        <f>IF(AND(T346=1,N346="",OR(L346="Recibido",L346="Confirmado",L346="Preparado",L346="En reparto",L346="Incidencia")),1,0)</f>
        <v>0</v>
      </c>
      <c r="X346">
        <f>IF(S346&lt;&gt;"",1,0)</f>
        <v>0</v>
      </c>
      <c r="Y346">
        <f>IF(A346&lt;&gt;"",1,0)</f>
        <v>0</v>
      </c>
      <c r="Z346">
        <f>IF(T346=1,ROW()-5,0)</f>
        <v>0</v>
      </c>
    </row>
    <row r="347">
      <c r="A347" s="21" t="str">
        <f>IF(T347=0,"",IF(S347&lt;&gt;"","Revisa: "&amp;S347,IF(OR(L347="Cobrado",L347="Anulado"),"",IF(AND(N347="",OR(L347="Recibido",L347="Confirmado",L347="Preparado",L347="En reparto",L347="Incidencia"),ISNUMBER(I347),INT(Ajustes!$C$5)&gt;INT(I347)),"Retrasado",IF(OR(L347="Entregado",L347="Facturado"),IF(AND(ISNUMBER(V347),ISNUMBER(N347),INT(Ajustes!$C$5)-INT(N347)&gt;V347),IF(L347="Entregado","Sin facturar","Cobro vencido"),""),IF(AND(ISNUMBER(V347),ISNUMBER(Q347),Q347&gt;V347),INDEX(Ajustes!$E$9:$E$17,MATCH(L347,Ajustes!$B$9:$B$17,0)),""))))))</f>
        <v/>
      </c>
      <c r="B347" s="22" t="n"/>
      <c r="C347" s="23" t="n"/>
      <c r="D347" s="24" t="n"/>
      <c r="E347" s="25" t="n"/>
      <c r="F347" s="25" t="n"/>
      <c r="G347" s="25" t="n"/>
      <c r="H347" s="26" t="n"/>
      <c r="I347" s="23" t="n"/>
      <c r="J347" s="25" t="n"/>
      <c r="K347" s="25" t="n"/>
      <c r="L347" s="25" t="n"/>
      <c r="M347" s="23" t="n"/>
      <c r="N347" s="23" t="n"/>
      <c r="O347" s="27" t="n"/>
      <c r="P347" s="25" t="n"/>
      <c r="Q347" s="28" t="str">
        <f>IF(OR(T347=0,L347="Cobrado",L347="Anulado",NOT(ISNUMBER(U347))),"",MAX(0,INT(Ajustes!$C$5)-INT(U347)))</f>
        <v/>
      </c>
      <c r="R347" s="28" t="str">
        <f>IF(OR(T347=0,L347="Anulado",NOT(ISNUMBER(N347)),NOT(ISNUMBER(I347))),"",IF(INT(N347)=INT(I347),"Sí",IF(INT(N347)&gt;INT(I347),"Tarde","Antes")))</f>
        <v/>
      </c>
      <c r="S347" t="str">
        <f>IF(T347=0,"",IF(L347="","falta el estado",IF(NOT(ISNUMBER(MATCH(L347,Ajustes!$B$9:$B$17,0))),"el estado no es de la lista",IF(E347="","falta el cliente",IF(OR(AND(C347&lt;&gt;"",NOT(ISNUMBER(C347))),AND(I347&lt;&gt;"",NOT(ISNUMBER(I347))),AND(M347&lt;&gt;"",NOT(ISNUMBER(M347))),AND(N347&lt;&gt;"",NOT(ISNUMBER(N347)))),"hay una fecha mal escrita",IF(AND(H347&lt;&gt;"",NOT(ISNUMBER(H347))),"el importe no es un número",IF(C347="","falta «Recibido el»",IF(AND(L347&lt;&gt;"Recibido",L347&lt;&gt;"Anulado",I347=""),"falta la entrega acordada",IF(AND(L347&lt;&gt;"Recibido",L347&lt;&gt;"Anulado",M347=""),"falta la fecha del estado",IF(AND(OR(L347="Entregado",L347="Facturado",L347="Cobrado"),N347=""),"falta «Entregado el»",IF(AND(N347&lt;&gt;"",OR(L347="Recibido",L347="Confirmado",L347="Preparado",L347="En reparto")),"tiene «Entregado el»: cambia el estado",IF(OR(INT(C347)&gt;INT(Ajustes!$C$5),AND(M347&lt;&gt;"",INT(M347)&gt;INT(Ajustes!$C$5)),AND(N347&lt;&gt;"",INT(N347)&gt;INT(Ajustes!$C$5))),"hay una fecha posterior a hoy",IF(AND(M347&lt;&gt;"",INT(M347)&lt;INT(C347)),"la fecha del estado es anterior a «Recibido el»",IF(AND(N347&lt;&gt;"",INT(N347)&lt;INT(C347)),"«Entregado el» es anterior a «Recibido el»",""))))))))))))))</f>
        <v/>
      </c>
      <c r="T347">
        <f>IF(COUNTA(B347:P347)&gt;0,1,0)</f>
        <v>0</v>
      </c>
      <c r="U347" t="str">
        <f>IF(T347=0,"",IF(AND(L347="Recibido",M347=""),IF(C347="","",C347),IF(M347="","",M347)))</f>
        <v/>
      </c>
      <c r="V347" t="str">
        <f>IF(OR(T347=0,NOT(ISNUMBER(MATCH(L347,Ajustes!$B$9:$B$17,0)))),"",IF(INDEX(Ajustes!$C$9:$C$17,MATCH(L347,Ajustes!$B$9:$B$17,0))="","",INDEX(Ajustes!$C$9:$C$17,MATCH(L347,Ajustes!$B$9:$B$17,0))))</f>
        <v/>
      </c>
      <c r="W347">
        <f>IF(AND(T347=1,N347="",OR(L347="Recibido",L347="Confirmado",L347="Preparado",L347="En reparto",L347="Incidencia")),1,0)</f>
        <v>0</v>
      </c>
      <c r="X347">
        <f>IF(S347&lt;&gt;"",1,0)</f>
        <v>0</v>
      </c>
      <c r="Y347">
        <f>IF(A347&lt;&gt;"",1,0)</f>
        <v>0</v>
      </c>
      <c r="Z347">
        <f>IF(T347=1,ROW()-5,0)</f>
        <v>0</v>
      </c>
    </row>
    <row r="348">
      <c r="A348" s="21" t="str">
        <f>IF(T348=0,"",IF(S348&lt;&gt;"","Revisa: "&amp;S348,IF(OR(L348="Cobrado",L348="Anulado"),"",IF(AND(N348="",OR(L348="Recibido",L348="Confirmado",L348="Preparado",L348="En reparto",L348="Incidencia"),ISNUMBER(I348),INT(Ajustes!$C$5)&gt;INT(I348)),"Retrasado",IF(OR(L348="Entregado",L348="Facturado"),IF(AND(ISNUMBER(V348),ISNUMBER(N348),INT(Ajustes!$C$5)-INT(N348)&gt;V348),IF(L348="Entregado","Sin facturar","Cobro vencido"),""),IF(AND(ISNUMBER(V348),ISNUMBER(Q348),Q348&gt;V348),INDEX(Ajustes!$E$9:$E$17,MATCH(L348,Ajustes!$B$9:$B$17,0)),""))))))</f>
        <v/>
      </c>
      <c r="B348" s="22" t="n"/>
      <c r="C348" s="23" t="n"/>
      <c r="D348" s="24" t="n"/>
      <c r="E348" s="25" t="n"/>
      <c r="F348" s="25" t="n"/>
      <c r="G348" s="25" t="n"/>
      <c r="H348" s="26" t="n"/>
      <c r="I348" s="23" t="n"/>
      <c r="J348" s="25" t="n"/>
      <c r="K348" s="25" t="n"/>
      <c r="L348" s="25" t="n"/>
      <c r="M348" s="23" t="n"/>
      <c r="N348" s="23" t="n"/>
      <c r="O348" s="27" t="n"/>
      <c r="P348" s="25" t="n"/>
      <c r="Q348" s="28" t="str">
        <f>IF(OR(T348=0,L348="Cobrado",L348="Anulado",NOT(ISNUMBER(U348))),"",MAX(0,INT(Ajustes!$C$5)-INT(U348)))</f>
        <v/>
      </c>
      <c r="R348" s="28" t="str">
        <f>IF(OR(T348=0,L348="Anulado",NOT(ISNUMBER(N348)),NOT(ISNUMBER(I348))),"",IF(INT(N348)=INT(I348),"Sí",IF(INT(N348)&gt;INT(I348),"Tarde","Antes")))</f>
        <v/>
      </c>
      <c r="S348" t="str">
        <f>IF(T348=0,"",IF(L348="","falta el estado",IF(NOT(ISNUMBER(MATCH(L348,Ajustes!$B$9:$B$17,0))),"el estado no es de la lista",IF(E348="","falta el cliente",IF(OR(AND(C348&lt;&gt;"",NOT(ISNUMBER(C348))),AND(I348&lt;&gt;"",NOT(ISNUMBER(I348))),AND(M348&lt;&gt;"",NOT(ISNUMBER(M348))),AND(N348&lt;&gt;"",NOT(ISNUMBER(N348)))),"hay una fecha mal escrita",IF(AND(H348&lt;&gt;"",NOT(ISNUMBER(H348))),"el importe no es un número",IF(C348="","falta «Recibido el»",IF(AND(L348&lt;&gt;"Recibido",L348&lt;&gt;"Anulado",I348=""),"falta la entrega acordada",IF(AND(L348&lt;&gt;"Recibido",L348&lt;&gt;"Anulado",M348=""),"falta la fecha del estado",IF(AND(OR(L348="Entregado",L348="Facturado",L348="Cobrado"),N348=""),"falta «Entregado el»",IF(AND(N348&lt;&gt;"",OR(L348="Recibido",L348="Confirmado",L348="Preparado",L348="En reparto")),"tiene «Entregado el»: cambia el estado",IF(OR(INT(C348)&gt;INT(Ajustes!$C$5),AND(M348&lt;&gt;"",INT(M348)&gt;INT(Ajustes!$C$5)),AND(N348&lt;&gt;"",INT(N348)&gt;INT(Ajustes!$C$5))),"hay una fecha posterior a hoy",IF(AND(M348&lt;&gt;"",INT(M348)&lt;INT(C348)),"la fecha del estado es anterior a «Recibido el»",IF(AND(N348&lt;&gt;"",INT(N348)&lt;INT(C348)),"«Entregado el» es anterior a «Recibido el»",""))))))))))))))</f>
        <v/>
      </c>
      <c r="T348">
        <f>IF(COUNTA(B348:P348)&gt;0,1,0)</f>
        <v>0</v>
      </c>
      <c r="U348" t="str">
        <f>IF(T348=0,"",IF(AND(L348="Recibido",M348=""),IF(C348="","",C348),IF(M348="","",M348)))</f>
        <v/>
      </c>
      <c r="V348" t="str">
        <f>IF(OR(T348=0,NOT(ISNUMBER(MATCH(L348,Ajustes!$B$9:$B$17,0)))),"",IF(INDEX(Ajustes!$C$9:$C$17,MATCH(L348,Ajustes!$B$9:$B$17,0))="","",INDEX(Ajustes!$C$9:$C$17,MATCH(L348,Ajustes!$B$9:$B$17,0))))</f>
        <v/>
      </c>
      <c r="W348">
        <f>IF(AND(T348=1,N348="",OR(L348="Recibido",L348="Confirmado",L348="Preparado",L348="En reparto",L348="Incidencia")),1,0)</f>
        <v>0</v>
      </c>
      <c r="X348">
        <f>IF(S348&lt;&gt;"",1,0)</f>
        <v>0</v>
      </c>
      <c r="Y348">
        <f>IF(A348&lt;&gt;"",1,0)</f>
        <v>0</v>
      </c>
      <c r="Z348">
        <f>IF(T348=1,ROW()-5,0)</f>
        <v>0</v>
      </c>
    </row>
    <row r="349">
      <c r="A349" s="21" t="str">
        <f>IF(T349=0,"",IF(S349&lt;&gt;"","Revisa: "&amp;S349,IF(OR(L349="Cobrado",L349="Anulado"),"",IF(AND(N349="",OR(L349="Recibido",L349="Confirmado",L349="Preparado",L349="En reparto",L349="Incidencia"),ISNUMBER(I349),INT(Ajustes!$C$5)&gt;INT(I349)),"Retrasado",IF(OR(L349="Entregado",L349="Facturado"),IF(AND(ISNUMBER(V349),ISNUMBER(N349),INT(Ajustes!$C$5)-INT(N349)&gt;V349),IF(L349="Entregado","Sin facturar","Cobro vencido"),""),IF(AND(ISNUMBER(V349),ISNUMBER(Q349),Q349&gt;V349),INDEX(Ajustes!$E$9:$E$17,MATCH(L349,Ajustes!$B$9:$B$17,0)),""))))))</f>
        <v/>
      </c>
      <c r="B349" s="22" t="n"/>
      <c r="C349" s="23" t="n"/>
      <c r="D349" s="24" t="n"/>
      <c r="E349" s="25" t="n"/>
      <c r="F349" s="25" t="n"/>
      <c r="G349" s="25" t="n"/>
      <c r="H349" s="26" t="n"/>
      <c r="I349" s="23" t="n"/>
      <c r="J349" s="25" t="n"/>
      <c r="K349" s="25" t="n"/>
      <c r="L349" s="25" t="n"/>
      <c r="M349" s="23" t="n"/>
      <c r="N349" s="23" t="n"/>
      <c r="O349" s="27" t="n"/>
      <c r="P349" s="25" t="n"/>
      <c r="Q349" s="28" t="str">
        <f>IF(OR(T349=0,L349="Cobrado",L349="Anulado",NOT(ISNUMBER(U349))),"",MAX(0,INT(Ajustes!$C$5)-INT(U349)))</f>
        <v/>
      </c>
      <c r="R349" s="28" t="str">
        <f>IF(OR(T349=0,L349="Anulado",NOT(ISNUMBER(N349)),NOT(ISNUMBER(I349))),"",IF(INT(N349)=INT(I349),"Sí",IF(INT(N349)&gt;INT(I349),"Tarde","Antes")))</f>
        <v/>
      </c>
      <c r="S349" t="str">
        <f>IF(T349=0,"",IF(L349="","falta el estado",IF(NOT(ISNUMBER(MATCH(L349,Ajustes!$B$9:$B$17,0))),"el estado no es de la lista",IF(E349="","falta el cliente",IF(OR(AND(C349&lt;&gt;"",NOT(ISNUMBER(C349))),AND(I349&lt;&gt;"",NOT(ISNUMBER(I349))),AND(M349&lt;&gt;"",NOT(ISNUMBER(M349))),AND(N349&lt;&gt;"",NOT(ISNUMBER(N349)))),"hay una fecha mal escrita",IF(AND(H349&lt;&gt;"",NOT(ISNUMBER(H349))),"el importe no es un número",IF(C349="","falta «Recibido el»",IF(AND(L349&lt;&gt;"Recibido",L349&lt;&gt;"Anulado",I349=""),"falta la entrega acordada",IF(AND(L349&lt;&gt;"Recibido",L349&lt;&gt;"Anulado",M349=""),"falta la fecha del estado",IF(AND(OR(L349="Entregado",L349="Facturado",L349="Cobrado"),N349=""),"falta «Entregado el»",IF(AND(N349&lt;&gt;"",OR(L349="Recibido",L349="Confirmado",L349="Preparado",L349="En reparto")),"tiene «Entregado el»: cambia el estado",IF(OR(INT(C349)&gt;INT(Ajustes!$C$5),AND(M349&lt;&gt;"",INT(M349)&gt;INT(Ajustes!$C$5)),AND(N349&lt;&gt;"",INT(N349)&gt;INT(Ajustes!$C$5))),"hay una fecha posterior a hoy",IF(AND(M349&lt;&gt;"",INT(M349)&lt;INT(C349)),"la fecha del estado es anterior a «Recibido el»",IF(AND(N349&lt;&gt;"",INT(N349)&lt;INT(C349)),"«Entregado el» es anterior a «Recibido el»",""))))))))))))))</f>
        <v/>
      </c>
      <c r="T349">
        <f>IF(COUNTA(B349:P349)&gt;0,1,0)</f>
        <v>0</v>
      </c>
      <c r="U349" t="str">
        <f>IF(T349=0,"",IF(AND(L349="Recibido",M349=""),IF(C349="","",C349),IF(M349="","",M349)))</f>
        <v/>
      </c>
      <c r="V349" t="str">
        <f>IF(OR(T349=0,NOT(ISNUMBER(MATCH(L349,Ajustes!$B$9:$B$17,0)))),"",IF(INDEX(Ajustes!$C$9:$C$17,MATCH(L349,Ajustes!$B$9:$B$17,0))="","",INDEX(Ajustes!$C$9:$C$17,MATCH(L349,Ajustes!$B$9:$B$17,0))))</f>
        <v/>
      </c>
      <c r="W349">
        <f>IF(AND(T349=1,N349="",OR(L349="Recibido",L349="Confirmado",L349="Preparado",L349="En reparto",L349="Incidencia")),1,0)</f>
        <v>0</v>
      </c>
      <c r="X349">
        <f>IF(S349&lt;&gt;"",1,0)</f>
        <v>0</v>
      </c>
      <c r="Y349">
        <f>IF(A349&lt;&gt;"",1,0)</f>
        <v>0</v>
      </c>
      <c r="Z349">
        <f>IF(T349=1,ROW()-5,0)</f>
        <v>0</v>
      </c>
    </row>
    <row r="350">
      <c r="A350" s="21" t="str">
        <f>IF(T350=0,"",IF(S350&lt;&gt;"","Revisa: "&amp;S350,IF(OR(L350="Cobrado",L350="Anulado"),"",IF(AND(N350="",OR(L350="Recibido",L350="Confirmado",L350="Preparado",L350="En reparto",L350="Incidencia"),ISNUMBER(I350),INT(Ajustes!$C$5)&gt;INT(I350)),"Retrasado",IF(OR(L350="Entregado",L350="Facturado"),IF(AND(ISNUMBER(V350),ISNUMBER(N350),INT(Ajustes!$C$5)-INT(N350)&gt;V350),IF(L350="Entregado","Sin facturar","Cobro vencido"),""),IF(AND(ISNUMBER(V350),ISNUMBER(Q350),Q350&gt;V350),INDEX(Ajustes!$E$9:$E$17,MATCH(L350,Ajustes!$B$9:$B$17,0)),""))))))</f>
        <v/>
      </c>
      <c r="B350" s="22" t="n"/>
      <c r="C350" s="23" t="n"/>
      <c r="D350" s="24" t="n"/>
      <c r="E350" s="25" t="n"/>
      <c r="F350" s="25" t="n"/>
      <c r="G350" s="25" t="n"/>
      <c r="H350" s="26" t="n"/>
      <c r="I350" s="23" t="n"/>
      <c r="J350" s="25" t="n"/>
      <c r="K350" s="25" t="n"/>
      <c r="L350" s="25" t="n"/>
      <c r="M350" s="23" t="n"/>
      <c r="N350" s="23" t="n"/>
      <c r="O350" s="27" t="n"/>
      <c r="P350" s="25" t="n"/>
      <c r="Q350" s="28" t="str">
        <f>IF(OR(T350=0,L350="Cobrado",L350="Anulado",NOT(ISNUMBER(U350))),"",MAX(0,INT(Ajustes!$C$5)-INT(U350)))</f>
        <v/>
      </c>
      <c r="R350" s="28" t="str">
        <f>IF(OR(T350=0,L350="Anulado",NOT(ISNUMBER(N350)),NOT(ISNUMBER(I350))),"",IF(INT(N350)=INT(I350),"Sí",IF(INT(N350)&gt;INT(I350),"Tarde","Antes")))</f>
        <v/>
      </c>
      <c r="S350" t="str">
        <f>IF(T350=0,"",IF(L350="","falta el estado",IF(NOT(ISNUMBER(MATCH(L350,Ajustes!$B$9:$B$17,0))),"el estado no es de la lista",IF(E350="","falta el cliente",IF(OR(AND(C350&lt;&gt;"",NOT(ISNUMBER(C350))),AND(I350&lt;&gt;"",NOT(ISNUMBER(I350))),AND(M350&lt;&gt;"",NOT(ISNUMBER(M350))),AND(N350&lt;&gt;"",NOT(ISNUMBER(N350)))),"hay una fecha mal escrita",IF(AND(H350&lt;&gt;"",NOT(ISNUMBER(H350))),"el importe no es un número",IF(C350="","falta «Recibido el»",IF(AND(L350&lt;&gt;"Recibido",L350&lt;&gt;"Anulado",I350=""),"falta la entrega acordada",IF(AND(L350&lt;&gt;"Recibido",L350&lt;&gt;"Anulado",M350=""),"falta la fecha del estado",IF(AND(OR(L350="Entregado",L350="Facturado",L350="Cobrado"),N350=""),"falta «Entregado el»",IF(AND(N350&lt;&gt;"",OR(L350="Recibido",L350="Confirmado",L350="Preparado",L350="En reparto")),"tiene «Entregado el»: cambia el estado",IF(OR(INT(C350)&gt;INT(Ajustes!$C$5),AND(M350&lt;&gt;"",INT(M350)&gt;INT(Ajustes!$C$5)),AND(N350&lt;&gt;"",INT(N350)&gt;INT(Ajustes!$C$5))),"hay una fecha posterior a hoy",IF(AND(M350&lt;&gt;"",INT(M350)&lt;INT(C350)),"la fecha del estado es anterior a «Recibido el»",IF(AND(N350&lt;&gt;"",INT(N350)&lt;INT(C350)),"«Entregado el» es anterior a «Recibido el»",""))))))))))))))</f>
        <v/>
      </c>
      <c r="T350">
        <f>IF(COUNTA(B350:P350)&gt;0,1,0)</f>
        <v>0</v>
      </c>
      <c r="U350" t="str">
        <f>IF(T350=0,"",IF(AND(L350="Recibido",M350=""),IF(C350="","",C350),IF(M350="","",M350)))</f>
        <v/>
      </c>
      <c r="V350" t="str">
        <f>IF(OR(T350=0,NOT(ISNUMBER(MATCH(L350,Ajustes!$B$9:$B$17,0)))),"",IF(INDEX(Ajustes!$C$9:$C$17,MATCH(L350,Ajustes!$B$9:$B$17,0))="","",INDEX(Ajustes!$C$9:$C$17,MATCH(L350,Ajustes!$B$9:$B$17,0))))</f>
        <v/>
      </c>
      <c r="W350">
        <f>IF(AND(T350=1,N350="",OR(L350="Recibido",L350="Confirmado",L350="Preparado",L350="En reparto",L350="Incidencia")),1,0)</f>
        <v>0</v>
      </c>
      <c r="X350">
        <f>IF(S350&lt;&gt;"",1,0)</f>
        <v>0</v>
      </c>
      <c r="Y350">
        <f>IF(A350&lt;&gt;"",1,0)</f>
        <v>0</v>
      </c>
      <c r="Z350">
        <f>IF(T350=1,ROW()-5,0)</f>
        <v>0</v>
      </c>
    </row>
    <row r="351">
      <c r="A351" s="21" t="str">
        <f>IF(T351=0,"",IF(S351&lt;&gt;"","Revisa: "&amp;S351,IF(OR(L351="Cobrado",L351="Anulado"),"",IF(AND(N351="",OR(L351="Recibido",L351="Confirmado",L351="Preparado",L351="En reparto",L351="Incidencia"),ISNUMBER(I351),INT(Ajustes!$C$5)&gt;INT(I351)),"Retrasado",IF(OR(L351="Entregado",L351="Facturado"),IF(AND(ISNUMBER(V351),ISNUMBER(N351),INT(Ajustes!$C$5)-INT(N351)&gt;V351),IF(L351="Entregado","Sin facturar","Cobro vencido"),""),IF(AND(ISNUMBER(V351),ISNUMBER(Q351),Q351&gt;V351),INDEX(Ajustes!$E$9:$E$17,MATCH(L351,Ajustes!$B$9:$B$17,0)),""))))))</f>
        <v/>
      </c>
      <c r="B351" s="22" t="n"/>
      <c r="C351" s="23" t="n"/>
      <c r="D351" s="24" t="n"/>
      <c r="E351" s="25" t="n"/>
      <c r="F351" s="25" t="n"/>
      <c r="G351" s="25" t="n"/>
      <c r="H351" s="26" t="n"/>
      <c r="I351" s="23" t="n"/>
      <c r="J351" s="25" t="n"/>
      <c r="K351" s="25" t="n"/>
      <c r="L351" s="25" t="n"/>
      <c r="M351" s="23" t="n"/>
      <c r="N351" s="23" t="n"/>
      <c r="O351" s="27" t="n"/>
      <c r="P351" s="25" t="n"/>
      <c r="Q351" s="28" t="str">
        <f>IF(OR(T351=0,L351="Cobrado",L351="Anulado",NOT(ISNUMBER(U351))),"",MAX(0,INT(Ajustes!$C$5)-INT(U351)))</f>
        <v/>
      </c>
      <c r="R351" s="28" t="str">
        <f>IF(OR(T351=0,L351="Anulado",NOT(ISNUMBER(N351)),NOT(ISNUMBER(I351))),"",IF(INT(N351)=INT(I351),"Sí",IF(INT(N351)&gt;INT(I351),"Tarde","Antes")))</f>
        <v/>
      </c>
      <c r="S351" t="str">
        <f>IF(T351=0,"",IF(L351="","falta el estado",IF(NOT(ISNUMBER(MATCH(L351,Ajustes!$B$9:$B$17,0))),"el estado no es de la lista",IF(E351="","falta el cliente",IF(OR(AND(C351&lt;&gt;"",NOT(ISNUMBER(C351))),AND(I351&lt;&gt;"",NOT(ISNUMBER(I351))),AND(M351&lt;&gt;"",NOT(ISNUMBER(M351))),AND(N351&lt;&gt;"",NOT(ISNUMBER(N351)))),"hay una fecha mal escrita",IF(AND(H351&lt;&gt;"",NOT(ISNUMBER(H351))),"el importe no es un número",IF(C351="","falta «Recibido el»",IF(AND(L351&lt;&gt;"Recibido",L351&lt;&gt;"Anulado",I351=""),"falta la entrega acordada",IF(AND(L351&lt;&gt;"Recibido",L351&lt;&gt;"Anulado",M351=""),"falta la fecha del estado",IF(AND(OR(L351="Entregado",L351="Facturado",L351="Cobrado"),N351=""),"falta «Entregado el»",IF(AND(N351&lt;&gt;"",OR(L351="Recibido",L351="Confirmado",L351="Preparado",L351="En reparto")),"tiene «Entregado el»: cambia el estado",IF(OR(INT(C351)&gt;INT(Ajustes!$C$5),AND(M351&lt;&gt;"",INT(M351)&gt;INT(Ajustes!$C$5)),AND(N351&lt;&gt;"",INT(N351)&gt;INT(Ajustes!$C$5))),"hay una fecha posterior a hoy",IF(AND(M351&lt;&gt;"",INT(M351)&lt;INT(C351)),"la fecha del estado es anterior a «Recibido el»",IF(AND(N351&lt;&gt;"",INT(N351)&lt;INT(C351)),"«Entregado el» es anterior a «Recibido el»",""))))))))))))))</f>
        <v/>
      </c>
      <c r="T351">
        <f>IF(COUNTA(B351:P351)&gt;0,1,0)</f>
        <v>0</v>
      </c>
      <c r="U351" t="str">
        <f>IF(T351=0,"",IF(AND(L351="Recibido",M351=""),IF(C351="","",C351),IF(M351="","",M351)))</f>
        <v/>
      </c>
      <c r="V351" t="str">
        <f>IF(OR(T351=0,NOT(ISNUMBER(MATCH(L351,Ajustes!$B$9:$B$17,0)))),"",IF(INDEX(Ajustes!$C$9:$C$17,MATCH(L351,Ajustes!$B$9:$B$17,0))="","",INDEX(Ajustes!$C$9:$C$17,MATCH(L351,Ajustes!$B$9:$B$17,0))))</f>
        <v/>
      </c>
      <c r="W351">
        <f>IF(AND(T351=1,N351="",OR(L351="Recibido",L351="Confirmado",L351="Preparado",L351="En reparto",L351="Incidencia")),1,0)</f>
        <v>0</v>
      </c>
      <c r="X351">
        <f>IF(S351&lt;&gt;"",1,0)</f>
        <v>0</v>
      </c>
      <c r="Y351">
        <f>IF(A351&lt;&gt;"",1,0)</f>
        <v>0</v>
      </c>
      <c r="Z351">
        <f>IF(T351=1,ROW()-5,0)</f>
        <v>0</v>
      </c>
    </row>
    <row r="352">
      <c r="A352" s="21" t="str">
        <f>IF(T352=0,"",IF(S352&lt;&gt;"","Revisa: "&amp;S352,IF(OR(L352="Cobrado",L352="Anulado"),"",IF(AND(N352="",OR(L352="Recibido",L352="Confirmado",L352="Preparado",L352="En reparto",L352="Incidencia"),ISNUMBER(I352),INT(Ajustes!$C$5)&gt;INT(I352)),"Retrasado",IF(OR(L352="Entregado",L352="Facturado"),IF(AND(ISNUMBER(V352),ISNUMBER(N352),INT(Ajustes!$C$5)-INT(N352)&gt;V352),IF(L352="Entregado","Sin facturar","Cobro vencido"),""),IF(AND(ISNUMBER(V352),ISNUMBER(Q352),Q352&gt;V352),INDEX(Ajustes!$E$9:$E$17,MATCH(L352,Ajustes!$B$9:$B$17,0)),""))))))</f>
        <v/>
      </c>
      <c r="B352" s="22" t="n"/>
      <c r="C352" s="23" t="n"/>
      <c r="D352" s="24" t="n"/>
      <c r="E352" s="25" t="n"/>
      <c r="F352" s="25" t="n"/>
      <c r="G352" s="25" t="n"/>
      <c r="H352" s="26" t="n"/>
      <c r="I352" s="23" t="n"/>
      <c r="J352" s="25" t="n"/>
      <c r="K352" s="25" t="n"/>
      <c r="L352" s="25" t="n"/>
      <c r="M352" s="23" t="n"/>
      <c r="N352" s="23" t="n"/>
      <c r="O352" s="27" t="n"/>
      <c r="P352" s="25" t="n"/>
      <c r="Q352" s="28" t="str">
        <f>IF(OR(T352=0,L352="Cobrado",L352="Anulado",NOT(ISNUMBER(U352))),"",MAX(0,INT(Ajustes!$C$5)-INT(U352)))</f>
        <v/>
      </c>
      <c r="R352" s="28" t="str">
        <f>IF(OR(T352=0,L352="Anulado",NOT(ISNUMBER(N352)),NOT(ISNUMBER(I352))),"",IF(INT(N352)=INT(I352),"Sí",IF(INT(N352)&gt;INT(I352),"Tarde","Antes")))</f>
        <v/>
      </c>
      <c r="S352" t="str">
        <f>IF(T352=0,"",IF(L352="","falta el estado",IF(NOT(ISNUMBER(MATCH(L352,Ajustes!$B$9:$B$17,0))),"el estado no es de la lista",IF(E352="","falta el cliente",IF(OR(AND(C352&lt;&gt;"",NOT(ISNUMBER(C352))),AND(I352&lt;&gt;"",NOT(ISNUMBER(I352))),AND(M352&lt;&gt;"",NOT(ISNUMBER(M352))),AND(N352&lt;&gt;"",NOT(ISNUMBER(N352)))),"hay una fecha mal escrita",IF(AND(H352&lt;&gt;"",NOT(ISNUMBER(H352))),"el importe no es un número",IF(C352="","falta «Recibido el»",IF(AND(L352&lt;&gt;"Recibido",L352&lt;&gt;"Anulado",I352=""),"falta la entrega acordada",IF(AND(L352&lt;&gt;"Recibido",L352&lt;&gt;"Anulado",M352=""),"falta la fecha del estado",IF(AND(OR(L352="Entregado",L352="Facturado",L352="Cobrado"),N352=""),"falta «Entregado el»",IF(AND(N352&lt;&gt;"",OR(L352="Recibido",L352="Confirmado",L352="Preparado",L352="En reparto")),"tiene «Entregado el»: cambia el estado",IF(OR(INT(C352)&gt;INT(Ajustes!$C$5),AND(M352&lt;&gt;"",INT(M352)&gt;INT(Ajustes!$C$5)),AND(N352&lt;&gt;"",INT(N352)&gt;INT(Ajustes!$C$5))),"hay una fecha posterior a hoy",IF(AND(M352&lt;&gt;"",INT(M352)&lt;INT(C352)),"la fecha del estado es anterior a «Recibido el»",IF(AND(N352&lt;&gt;"",INT(N352)&lt;INT(C352)),"«Entregado el» es anterior a «Recibido el»",""))))))))))))))</f>
        <v/>
      </c>
      <c r="T352">
        <f>IF(COUNTA(B352:P352)&gt;0,1,0)</f>
        <v>0</v>
      </c>
      <c r="U352" t="str">
        <f>IF(T352=0,"",IF(AND(L352="Recibido",M352=""),IF(C352="","",C352),IF(M352="","",M352)))</f>
        <v/>
      </c>
      <c r="V352" t="str">
        <f>IF(OR(T352=0,NOT(ISNUMBER(MATCH(L352,Ajustes!$B$9:$B$17,0)))),"",IF(INDEX(Ajustes!$C$9:$C$17,MATCH(L352,Ajustes!$B$9:$B$17,0))="","",INDEX(Ajustes!$C$9:$C$17,MATCH(L352,Ajustes!$B$9:$B$17,0))))</f>
        <v/>
      </c>
      <c r="W352">
        <f>IF(AND(T352=1,N352="",OR(L352="Recibido",L352="Confirmado",L352="Preparado",L352="En reparto",L352="Incidencia")),1,0)</f>
        <v>0</v>
      </c>
      <c r="X352">
        <f>IF(S352&lt;&gt;"",1,0)</f>
        <v>0</v>
      </c>
      <c r="Y352">
        <f>IF(A352&lt;&gt;"",1,0)</f>
        <v>0</v>
      </c>
      <c r="Z352">
        <f>IF(T352=1,ROW()-5,0)</f>
        <v>0</v>
      </c>
    </row>
    <row r="353">
      <c r="A353" s="21" t="str">
        <f>IF(T353=0,"",IF(S353&lt;&gt;"","Revisa: "&amp;S353,IF(OR(L353="Cobrado",L353="Anulado"),"",IF(AND(N353="",OR(L353="Recibido",L353="Confirmado",L353="Preparado",L353="En reparto",L353="Incidencia"),ISNUMBER(I353),INT(Ajustes!$C$5)&gt;INT(I353)),"Retrasado",IF(OR(L353="Entregado",L353="Facturado"),IF(AND(ISNUMBER(V353),ISNUMBER(N353),INT(Ajustes!$C$5)-INT(N353)&gt;V353),IF(L353="Entregado","Sin facturar","Cobro vencido"),""),IF(AND(ISNUMBER(V353),ISNUMBER(Q353),Q353&gt;V353),INDEX(Ajustes!$E$9:$E$17,MATCH(L353,Ajustes!$B$9:$B$17,0)),""))))))</f>
        <v/>
      </c>
      <c r="B353" s="22" t="n"/>
      <c r="C353" s="23" t="n"/>
      <c r="D353" s="24" t="n"/>
      <c r="E353" s="25" t="n"/>
      <c r="F353" s="25" t="n"/>
      <c r="G353" s="25" t="n"/>
      <c r="H353" s="26" t="n"/>
      <c r="I353" s="23" t="n"/>
      <c r="J353" s="25" t="n"/>
      <c r="K353" s="25" t="n"/>
      <c r="L353" s="25" t="n"/>
      <c r="M353" s="23" t="n"/>
      <c r="N353" s="23" t="n"/>
      <c r="O353" s="27" t="n"/>
      <c r="P353" s="25" t="n"/>
      <c r="Q353" s="28" t="str">
        <f>IF(OR(T353=0,L353="Cobrado",L353="Anulado",NOT(ISNUMBER(U353))),"",MAX(0,INT(Ajustes!$C$5)-INT(U353)))</f>
        <v/>
      </c>
      <c r="R353" s="28" t="str">
        <f>IF(OR(T353=0,L353="Anulado",NOT(ISNUMBER(N353)),NOT(ISNUMBER(I353))),"",IF(INT(N353)=INT(I353),"Sí",IF(INT(N353)&gt;INT(I353),"Tarde","Antes")))</f>
        <v/>
      </c>
      <c r="S353" t="str">
        <f>IF(T353=0,"",IF(L353="","falta el estado",IF(NOT(ISNUMBER(MATCH(L353,Ajustes!$B$9:$B$17,0))),"el estado no es de la lista",IF(E353="","falta el cliente",IF(OR(AND(C353&lt;&gt;"",NOT(ISNUMBER(C353))),AND(I353&lt;&gt;"",NOT(ISNUMBER(I353))),AND(M353&lt;&gt;"",NOT(ISNUMBER(M353))),AND(N353&lt;&gt;"",NOT(ISNUMBER(N353)))),"hay una fecha mal escrita",IF(AND(H353&lt;&gt;"",NOT(ISNUMBER(H353))),"el importe no es un número",IF(C353="","falta «Recibido el»",IF(AND(L353&lt;&gt;"Recibido",L353&lt;&gt;"Anulado",I353=""),"falta la entrega acordada",IF(AND(L353&lt;&gt;"Recibido",L353&lt;&gt;"Anulado",M353=""),"falta la fecha del estado",IF(AND(OR(L353="Entregado",L353="Facturado",L353="Cobrado"),N353=""),"falta «Entregado el»",IF(AND(N353&lt;&gt;"",OR(L353="Recibido",L353="Confirmado",L353="Preparado",L353="En reparto")),"tiene «Entregado el»: cambia el estado",IF(OR(INT(C353)&gt;INT(Ajustes!$C$5),AND(M353&lt;&gt;"",INT(M353)&gt;INT(Ajustes!$C$5)),AND(N353&lt;&gt;"",INT(N353)&gt;INT(Ajustes!$C$5))),"hay una fecha posterior a hoy",IF(AND(M353&lt;&gt;"",INT(M353)&lt;INT(C353)),"la fecha del estado es anterior a «Recibido el»",IF(AND(N353&lt;&gt;"",INT(N353)&lt;INT(C353)),"«Entregado el» es anterior a «Recibido el»",""))))))))))))))</f>
        <v/>
      </c>
      <c r="T353">
        <f>IF(COUNTA(B353:P353)&gt;0,1,0)</f>
        <v>0</v>
      </c>
      <c r="U353" t="str">
        <f>IF(T353=0,"",IF(AND(L353="Recibido",M353=""),IF(C353="","",C353),IF(M353="","",M353)))</f>
        <v/>
      </c>
      <c r="V353" t="str">
        <f>IF(OR(T353=0,NOT(ISNUMBER(MATCH(L353,Ajustes!$B$9:$B$17,0)))),"",IF(INDEX(Ajustes!$C$9:$C$17,MATCH(L353,Ajustes!$B$9:$B$17,0))="","",INDEX(Ajustes!$C$9:$C$17,MATCH(L353,Ajustes!$B$9:$B$17,0))))</f>
        <v/>
      </c>
      <c r="W353">
        <f>IF(AND(T353=1,N353="",OR(L353="Recibido",L353="Confirmado",L353="Preparado",L353="En reparto",L353="Incidencia")),1,0)</f>
        <v>0</v>
      </c>
      <c r="X353">
        <f>IF(S353&lt;&gt;"",1,0)</f>
        <v>0</v>
      </c>
      <c r="Y353">
        <f>IF(A353&lt;&gt;"",1,0)</f>
        <v>0</v>
      </c>
      <c r="Z353">
        <f>IF(T353=1,ROW()-5,0)</f>
        <v>0</v>
      </c>
    </row>
    <row r="354">
      <c r="A354" s="21" t="str">
        <f>IF(T354=0,"",IF(S354&lt;&gt;"","Revisa: "&amp;S354,IF(OR(L354="Cobrado",L354="Anulado"),"",IF(AND(N354="",OR(L354="Recibido",L354="Confirmado",L354="Preparado",L354="En reparto",L354="Incidencia"),ISNUMBER(I354),INT(Ajustes!$C$5)&gt;INT(I354)),"Retrasado",IF(OR(L354="Entregado",L354="Facturado"),IF(AND(ISNUMBER(V354),ISNUMBER(N354),INT(Ajustes!$C$5)-INT(N354)&gt;V354),IF(L354="Entregado","Sin facturar","Cobro vencido"),""),IF(AND(ISNUMBER(V354),ISNUMBER(Q354),Q354&gt;V354),INDEX(Ajustes!$E$9:$E$17,MATCH(L354,Ajustes!$B$9:$B$17,0)),""))))))</f>
        <v/>
      </c>
      <c r="B354" s="22" t="n"/>
      <c r="C354" s="23" t="n"/>
      <c r="D354" s="24" t="n"/>
      <c r="E354" s="25" t="n"/>
      <c r="F354" s="25" t="n"/>
      <c r="G354" s="25" t="n"/>
      <c r="H354" s="26" t="n"/>
      <c r="I354" s="23" t="n"/>
      <c r="J354" s="25" t="n"/>
      <c r="K354" s="25" t="n"/>
      <c r="L354" s="25" t="n"/>
      <c r="M354" s="23" t="n"/>
      <c r="N354" s="23" t="n"/>
      <c r="O354" s="27" t="n"/>
      <c r="P354" s="25" t="n"/>
      <c r="Q354" s="28" t="str">
        <f>IF(OR(T354=0,L354="Cobrado",L354="Anulado",NOT(ISNUMBER(U354))),"",MAX(0,INT(Ajustes!$C$5)-INT(U354)))</f>
        <v/>
      </c>
      <c r="R354" s="28" t="str">
        <f>IF(OR(T354=0,L354="Anulado",NOT(ISNUMBER(N354)),NOT(ISNUMBER(I354))),"",IF(INT(N354)=INT(I354),"Sí",IF(INT(N354)&gt;INT(I354),"Tarde","Antes")))</f>
        <v/>
      </c>
      <c r="S354" t="str">
        <f>IF(T354=0,"",IF(L354="","falta el estado",IF(NOT(ISNUMBER(MATCH(L354,Ajustes!$B$9:$B$17,0))),"el estado no es de la lista",IF(E354="","falta el cliente",IF(OR(AND(C354&lt;&gt;"",NOT(ISNUMBER(C354))),AND(I354&lt;&gt;"",NOT(ISNUMBER(I354))),AND(M354&lt;&gt;"",NOT(ISNUMBER(M354))),AND(N354&lt;&gt;"",NOT(ISNUMBER(N354)))),"hay una fecha mal escrita",IF(AND(H354&lt;&gt;"",NOT(ISNUMBER(H354))),"el importe no es un número",IF(C354="","falta «Recibido el»",IF(AND(L354&lt;&gt;"Recibido",L354&lt;&gt;"Anulado",I354=""),"falta la entrega acordada",IF(AND(L354&lt;&gt;"Recibido",L354&lt;&gt;"Anulado",M354=""),"falta la fecha del estado",IF(AND(OR(L354="Entregado",L354="Facturado",L354="Cobrado"),N354=""),"falta «Entregado el»",IF(AND(N354&lt;&gt;"",OR(L354="Recibido",L354="Confirmado",L354="Preparado",L354="En reparto")),"tiene «Entregado el»: cambia el estado",IF(OR(INT(C354)&gt;INT(Ajustes!$C$5),AND(M354&lt;&gt;"",INT(M354)&gt;INT(Ajustes!$C$5)),AND(N354&lt;&gt;"",INT(N354)&gt;INT(Ajustes!$C$5))),"hay una fecha posterior a hoy",IF(AND(M354&lt;&gt;"",INT(M354)&lt;INT(C354)),"la fecha del estado es anterior a «Recibido el»",IF(AND(N354&lt;&gt;"",INT(N354)&lt;INT(C354)),"«Entregado el» es anterior a «Recibido el»",""))))))))))))))</f>
        <v/>
      </c>
      <c r="T354">
        <f>IF(COUNTA(B354:P354)&gt;0,1,0)</f>
        <v>0</v>
      </c>
      <c r="U354" t="str">
        <f>IF(T354=0,"",IF(AND(L354="Recibido",M354=""),IF(C354="","",C354),IF(M354="","",M354)))</f>
        <v/>
      </c>
      <c r="V354" t="str">
        <f>IF(OR(T354=0,NOT(ISNUMBER(MATCH(L354,Ajustes!$B$9:$B$17,0)))),"",IF(INDEX(Ajustes!$C$9:$C$17,MATCH(L354,Ajustes!$B$9:$B$17,0))="","",INDEX(Ajustes!$C$9:$C$17,MATCH(L354,Ajustes!$B$9:$B$17,0))))</f>
        <v/>
      </c>
      <c r="W354">
        <f>IF(AND(T354=1,N354="",OR(L354="Recibido",L354="Confirmado",L354="Preparado",L354="En reparto",L354="Incidencia")),1,0)</f>
        <v>0</v>
      </c>
      <c r="X354">
        <f>IF(S354&lt;&gt;"",1,0)</f>
        <v>0</v>
      </c>
      <c r="Y354">
        <f>IF(A354&lt;&gt;"",1,0)</f>
        <v>0</v>
      </c>
      <c r="Z354">
        <f>IF(T354=1,ROW()-5,0)</f>
        <v>0</v>
      </c>
    </row>
    <row r="355">
      <c r="A355" s="21" t="str">
        <f>IF(T355=0,"",IF(S355&lt;&gt;"","Revisa: "&amp;S355,IF(OR(L355="Cobrado",L355="Anulado"),"",IF(AND(N355="",OR(L355="Recibido",L355="Confirmado",L355="Preparado",L355="En reparto",L355="Incidencia"),ISNUMBER(I355),INT(Ajustes!$C$5)&gt;INT(I355)),"Retrasado",IF(OR(L355="Entregado",L355="Facturado"),IF(AND(ISNUMBER(V355),ISNUMBER(N355),INT(Ajustes!$C$5)-INT(N355)&gt;V355),IF(L355="Entregado","Sin facturar","Cobro vencido"),""),IF(AND(ISNUMBER(V355),ISNUMBER(Q355),Q355&gt;V355),INDEX(Ajustes!$E$9:$E$17,MATCH(L355,Ajustes!$B$9:$B$17,0)),""))))))</f>
        <v/>
      </c>
      <c r="B355" s="22" t="n"/>
      <c r="C355" s="23" t="n"/>
      <c r="D355" s="24" t="n"/>
      <c r="E355" s="25" t="n"/>
      <c r="F355" s="25" t="n"/>
      <c r="G355" s="25" t="n"/>
      <c r="H355" s="26" t="n"/>
      <c r="I355" s="23" t="n"/>
      <c r="J355" s="25" t="n"/>
      <c r="K355" s="25" t="n"/>
      <c r="L355" s="25" t="n"/>
      <c r="M355" s="23" t="n"/>
      <c r="N355" s="23" t="n"/>
      <c r="O355" s="27" t="n"/>
      <c r="P355" s="25" t="n"/>
      <c r="Q355" s="28" t="str">
        <f>IF(OR(T355=0,L355="Cobrado",L355="Anulado",NOT(ISNUMBER(U355))),"",MAX(0,INT(Ajustes!$C$5)-INT(U355)))</f>
        <v/>
      </c>
      <c r="R355" s="28" t="str">
        <f>IF(OR(T355=0,L355="Anulado",NOT(ISNUMBER(N355)),NOT(ISNUMBER(I355))),"",IF(INT(N355)=INT(I355),"Sí",IF(INT(N355)&gt;INT(I355),"Tarde","Antes")))</f>
        <v/>
      </c>
      <c r="S355" t="str">
        <f>IF(T355=0,"",IF(L355="","falta el estado",IF(NOT(ISNUMBER(MATCH(L355,Ajustes!$B$9:$B$17,0))),"el estado no es de la lista",IF(E355="","falta el cliente",IF(OR(AND(C355&lt;&gt;"",NOT(ISNUMBER(C355))),AND(I355&lt;&gt;"",NOT(ISNUMBER(I355))),AND(M355&lt;&gt;"",NOT(ISNUMBER(M355))),AND(N355&lt;&gt;"",NOT(ISNUMBER(N355)))),"hay una fecha mal escrita",IF(AND(H355&lt;&gt;"",NOT(ISNUMBER(H355))),"el importe no es un número",IF(C355="","falta «Recibido el»",IF(AND(L355&lt;&gt;"Recibido",L355&lt;&gt;"Anulado",I355=""),"falta la entrega acordada",IF(AND(L355&lt;&gt;"Recibido",L355&lt;&gt;"Anulado",M355=""),"falta la fecha del estado",IF(AND(OR(L355="Entregado",L355="Facturado",L355="Cobrado"),N355=""),"falta «Entregado el»",IF(AND(N355&lt;&gt;"",OR(L355="Recibido",L355="Confirmado",L355="Preparado",L355="En reparto")),"tiene «Entregado el»: cambia el estado",IF(OR(INT(C355)&gt;INT(Ajustes!$C$5),AND(M355&lt;&gt;"",INT(M355)&gt;INT(Ajustes!$C$5)),AND(N355&lt;&gt;"",INT(N355)&gt;INT(Ajustes!$C$5))),"hay una fecha posterior a hoy",IF(AND(M355&lt;&gt;"",INT(M355)&lt;INT(C355)),"la fecha del estado es anterior a «Recibido el»",IF(AND(N355&lt;&gt;"",INT(N355)&lt;INT(C355)),"«Entregado el» es anterior a «Recibido el»",""))))))))))))))</f>
        <v/>
      </c>
      <c r="T355">
        <f>IF(COUNTA(B355:P355)&gt;0,1,0)</f>
        <v>0</v>
      </c>
      <c r="U355" t="str">
        <f>IF(T355=0,"",IF(AND(L355="Recibido",M355=""),IF(C355="","",C355),IF(M355="","",M355)))</f>
        <v/>
      </c>
      <c r="V355" t="str">
        <f>IF(OR(T355=0,NOT(ISNUMBER(MATCH(L355,Ajustes!$B$9:$B$17,0)))),"",IF(INDEX(Ajustes!$C$9:$C$17,MATCH(L355,Ajustes!$B$9:$B$17,0))="","",INDEX(Ajustes!$C$9:$C$17,MATCH(L355,Ajustes!$B$9:$B$17,0))))</f>
        <v/>
      </c>
      <c r="W355">
        <f>IF(AND(T355=1,N355="",OR(L355="Recibido",L355="Confirmado",L355="Preparado",L355="En reparto",L355="Incidencia")),1,0)</f>
        <v>0</v>
      </c>
      <c r="X355">
        <f>IF(S355&lt;&gt;"",1,0)</f>
        <v>0</v>
      </c>
      <c r="Y355">
        <f>IF(A355&lt;&gt;"",1,0)</f>
        <v>0</v>
      </c>
      <c r="Z355">
        <f>IF(T355=1,ROW()-5,0)</f>
        <v>0</v>
      </c>
    </row>
    <row r="356">
      <c r="A356" s="21" t="str">
        <f>IF(T356=0,"",IF(S356&lt;&gt;"","Revisa: "&amp;S356,IF(OR(L356="Cobrado",L356="Anulado"),"",IF(AND(N356="",OR(L356="Recibido",L356="Confirmado",L356="Preparado",L356="En reparto",L356="Incidencia"),ISNUMBER(I356),INT(Ajustes!$C$5)&gt;INT(I356)),"Retrasado",IF(OR(L356="Entregado",L356="Facturado"),IF(AND(ISNUMBER(V356),ISNUMBER(N356),INT(Ajustes!$C$5)-INT(N356)&gt;V356),IF(L356="Entregado","Sin facturar","Cobro vencido"),""),IF(AND(ISNUMBER(V356),ISNUMBER(Q356),Q356&gt;V356),INDEX(Ajustes!$E$9:$E$17,MATCH(L356,Ajustes!$B$9:$B$17,0)),""))))))</f>
        <v/>
      </c>
      <c r="B356" s="22" t="n"/>
      <c r="C356" s="23" t="n"/>
      <c r="D356" s="24" t="n"/>
      <c r="E356" s="25" t="n"/>
      <c r="F356" s="25" t="n"/>
      <c r="G356" s="25" t="n"/>
      <c r="H356" s="26" t="n"/>
      <c r="I356" s="23" t="n"/>
      <c r="J356" s="25" t="n"/>
      <c r="K356" s="25" t="n"/>
      <c r="L356" s="25" t="n"/>
      <c r="M356" s="23" t="n"/>
      <c r="N356" s="23" t="n"/>
      <c r="O356" s="27" t="n"/>
      <c r="P356" s="25" t="n"/>
      <c r="Q356" s="28" t="str">
        <f>IF(OR(T356=0,L356="Cobrado",L356="Anulado",NOT(ISNUMBER(U356))),"",MAX(0,INT(Ajustes!$C$5)-INT(U356)))</f>
        <v/>
      </c>
      <c r="R356" s="28" t="str">
        <f>IF(OR(T356=0,L356="Anulado",NOT(ISNUMBER(N356)),NOT(ISNUMBER(I356))),"",IF(INT(N356)=INT(I356),"Sí",IF(INT(N356)&gt;INT(I356),"Tarde","Antes")))</f>
        <v/>
      </c>
      <c r="S356" t="str">
        <f>IF(T356=0,"",IF(L356="","falta el estado",IF(NOT(ISNUMBER(MATCH(L356,Ajustes!$B$9:$B$17,0))),"el estado no es de la lista",IF(E356="","falta el cliente",IF(OR(AND(C356&lt;&gt;"",NOT(ISNUMBER(C356))),AND(I356&lt;&gt;"",NOT(ISNUMBER(I356))),AND(M356&lt;&gt;"",NOT(ISNUMBER(M356))),AND(N356&lt;&gt;"",NOT(ISNUMBER(N356)))),"hay una fecha mal escrita",IF(AND(H356&lt;&gt;"",NOT(ISNUMBER(H356))),"el importe no es un número",IF(C356="","falta «Recibido el»",IF(AND(L356&lt;&gt;"Recibido",L356&lt;&gt;"Anulado",I356=""),"falta la entrega acordada",IF(AND(L356&lt;&gt;"Recibido",L356&lt;&gt;"Anulado",M356=""),"falta la fecha del estado",IF(AND(OR(L356="Entregado",L356="Facturado",L356="Cobrado"),N356=""),"falta «Entregado el»",IF(AND(N356&lt;&gt;"",OR(L356="Recibido",L356="Confirmado",L356="Preparado",L356="En reparto")),"tiene «Entregado el»: cambia el estado",IF(OR(INT(C356)&gt;INT(Ajustes!$C$5),AND(M356&lt;&gt;"",INT(M356)&gt;INT(Ajustes!$C$5)),AND(N356&lt;&gt;"",INT(N356)&gt;INT(Ajustes!$C$5))),"hay una fecha posterior a hoy",IF(AND(M356&lt;&gt;"",INT(M356)&lt;INT(C356)),"la fecha del estado es anterior a «Recibido el»",IF(AND(N356&lt;&gt;"",INT(N356)&lt;INT(C356)),"«Entregado el» es anterior a «Recibido el»",""))))))))))))))</f>
        <v/>
      </c>
      <c r="T356">
        <f>IF(COUNTA(B356:P356)&gt;0,1,0)</f>
        <v>0</v>
      </c>
      <c r="U356" t="str">
        <f>IF(T356=0,"",IF(AND(L356="Recibido",M356=""),IF(C356="","",C356),IF(M356="","",M356)))</f>
        <v/>
      </c>
      <c r="V356" t="str">
        <f>IF(OR(T356=0,NOT(ISNUMBER(MATCH(L356,Ajustes!$B$9:$B$17,0)))),"",IF(INDEX(Ajustes!$C$9:$C$17,MATCH(L356,Ajustes!$B$9:$B$17,0))="","",INDEX(Ajustes!$C$9:$C$17,MATCH(L356,Ajustes!$B$9:$B$17,0))))</f>
        <v/>
      </c>
      <c r="W356">
        <f>IF(AND(T356=1,N356="",OR(L356="Recibido",L356="Confirmado",L356="Preparado",L356="En reparto",L356="Incidencia")),1,0)</f>
        <v>0</v>
      </c>
      <c r="X356">
        <f>IF(S356&lt;&gt;"",1,0)</f>
        <v>0</v>
      </c>
      <c r="Y356">
        <f>IF(A356&lt;&gt;"",1,0)</f>
        <v>0</v>
      </c>
      <c r="Z356">
        <f>IF(T356=1,ROW()-5,0)</f>
        <v>0</v>
      </c>
    </row>
    <row r="357">
      <c r="A357" s="21" t="str">
        <f>IF(T357=0,"",IF(S357&lt;&gt;"","Revisa: "&amp;S357,IF(OR(L357="Cobrado",L357="Anulado"),"",IF(AND(N357="",OR(L357="Recibido",L357="Confirmado",L357="Preparado",L357="En reparto",L357="Incidencia"),ISNUMBER(I357),INT(Ajustes!$C$5)&gt;INT(I357)),"Retrasado",IF(OR(L357="Entregado",L357="Facturado"),IF(AND(ISNUMBER(V357),ISNUMBER(N357),INT(Ajustes!$C$5)-INT(N357)&gt;V357),IF(L357="Entregado","Sin facturar","Cobro vencido"),""),IF(AND(ISNUMBER(V357),ISNUMBER(Q357),Q357&gt;V357),INDEX(Ajustes!$E$9:$E$17,MATCH(L357,Ajustes!$B$9:$B$17,0)),""))))))</f>
        <v/>
      </c>
      <c r="B357" s="22" t="n"/>
      <c r="C357" s="23" t="n"/>
      <c r="D357" s="24" t="n"/>
      <c r="E357" s="25" t="n"/>
      <c r="F357" s="25" t="n"/>
      <c r="G357" s="25" t="n"/>
      <c r="H357" s="26" t="n"/>
      <c r="I357" s="23" t="n"/>
      <c r="J357" s="25" t="n"/>
      <c r="K357" s="25" t="n"/>
      <c r="L357" s="25" t="n"/>
      <c r="M357" s="23" t="n"/>
      <c r="N357" s="23" t="n"/>
      <c r="O357" s="27" t="n"/>
      <c r="P357" s="25" t="n"/>
      <c r="Q357" s="28" t="str">
        <f>IF(OR(T357=0,L357="Cobrado",L357="Anulado",NOT(ISNUMBER(U357))),"",MAX(0,INT(Ajustes!$C$5)-INT(U357)))</f>
        <v/>
      </c>
      <c r="R357" s="28" t="str">
        <f>IF(OR(T357=0,L357="Anulado",NOT(ISNUMBER(N357)),NOT(ISNUMBER(I357))),"",IF(INT(N357)=INT(I357),"Sí",IF(INT(N357)&gt;INT(I357),"Tarde","Antes")))</f>
        <v/>
      </c>
      <c r="S357" t="str">
        <f>IF(T357=0,"",IF(L357="","falta el estado",IF(NOT(ISNUMBER(MATCH(L357,Ajustes!$B$9:$B$17,0))),"el estado no es de la lista",IF(E357="","falta el cliente",IF(OR(AND(C357&lt;&gt;"",NOT(ISNUMBER(C357))),AND(I357&lt;&gt;"",NOT(ISNUMBER(I357))),AND(M357&lt;&gt;"",NOT(ISNUMBER(M357))),AND(N357&lt;&gt;"",NOT(ISNUMBER(N357)))),"hay una fecha mal escrita",IF(AND(H357&lt;&gt;"",NOT(ISNUMBER(H357))),"el importe no es un número",IF(C357="","falta «Recibido el»",IF(AND(L357&lt;&gt;"Recibido",L357&lt;&gt;"Anulado",I357=""),"falta la entrega acordada",IF(AND(L357&lt;&gt;"Recibido",L357&lt;&gt;"Anulado",M357=""),"falta la fecha del estado",IF(AND(OR(L357="Entregado",L357="Facturado",L357="Cobrado"),N357=""),"falta «Entregado el»",IF(AND(N357&lt;&gt;"",OR(L357="Recibido",L357="Confirmado",L357="Preparado",L357="En reparto")),"tiene «Entregado el»: cambia el estado",IF(OR(INT(C357)&gt;INT(Ajustes!$C$5),AND(M357&lt;&gt;"",INT(M357)&gt;INT(Ajustes!$C$5)),AND(N357&lt;&gt;"",INT(N357)&gt;INT(Ajustes!$C$5))),"hay una fecha posterior a hoy",IF(AND(M357&lt;&gt;"",INT(M357)&lt;INT(C357)),"la fecha del estado es anterior a «Recibido el»",IF(AND(N357&lt;&gt;"",INT(N357)&lt;INT(C357)),"«Entregado el» es anterior a «Recibido el»",""))))))))))))))</f>
        <v/>
      </c>
      <c r="T357">
        <f>IF(COUNTA(B357:P357)&gt;0,1,0)</f>
        <v>0</v>
      </c>
      <c r="U357" t="str">
        <f>IF(T357=0,"",IF(AND(L357="Recibido",M357=""),IF(C357="","",C357),IF(M357="","",M357)))</f>
        <v/>
      </c>
      <c r="V357" t="str">
        <f>IF(OR(T357=0,NOT(ISNUMBER(MATCH(L357,Ajustes!$B$9:$B$17,0)))),"",IF(INDEX(Ajustes!$C$9:$C$17,MATCH(L357,Ajustes!$B$9:$B$17,0))="","",INDEX(Ajustes!$C$9:$C$17,MATCH(L357,Ajustes!$B$9:$B$17,0))))</f>
        <v/>
      </c>
      <c r="W357">
        <f>IF(AND(T357=1,N357="",OR(L357="Recibido",L357="Confirmado",L357="Preparado",L357="En reparto",L357="Incidencia")),1,0)</f>
        <v>0</v>
      </c>
      <c r="X357">
        <f>IF(S357&lt;&gt;"",1,0)</f>
        <v>0</v>
      </c>
      <c r="Y357">
        <f>IF(A357&lt;&gt;"",1,0)</f>
        <v>0</v>
      </c>
      <c r="Z357">
        <f>IF(T357=1,ROW()-5,0)</f>
        <v>0</v>
      </c>
    </row>
    <row r="358">
      <c r="A358" s="21" t="str">
        <f>IF(T358=0,"",IF(S358&lt;&gt;"","Revisa: "&amp;S358,IF(OR(L358="Cobrado",L358="Anulado"),"",IF(AND(N358="",OR(L358="Recibido",L358="Confirmado",L358="Preparado",L358="En reparto",L358="Incidencia"),ISNUMBER(I358),INT(Ajustes!$C$5)&gt;INT(I358)),"Retrasado",IF(OR(L358="Entregado",L358="Facturado"),IF(AND(ISNUMBER(V358),ISNUMBER(N358),INT(Ajustes!$C$5)-INT(N358)&gt;V358),IF(L358="Entregado","Sin facturar","Cobro vencido"),""),IF(AND(ISNUMBER(V358),ISNUMBER(Q358),Q358&gt;V358),INDEX(Ajustes!$E$9:$E$17,MATCH(L358,Ajustes!$B$9:$B$17,0)),""))))))</f>
        <v/>
      </c>
      <c r="B358" s="22" t="n"/>
      <c r="C358" s="23" t="n"/>
      <c r="D358" s="24" t="n"/>
      <c r="E358" s="25" t="n"/>
      <c r="F358" s="25" t="n"/>
      <c r="G358" s="25" t="n"/>
      <c r="H358" s="26" t="n"/>
      <c r="I358" s="23" t="n"/>
      <c r="J358" s="25" t="n"/>
      <c r="K358" s="25" t="n"/>
      <c r="L358" s="25" t="n"/>
      <c r="M358" s="23" t="n"/>
      <c r="N358" s="23" t="n"/>
      <c r="O358" s="27" t="n"/>
      <c r="P358" s="25" t="n"/>
      <c r="Q358" s="28" t="str">
        <f>IF(OR(T358=0,L358="Cobrado",L358="Anulado",NOT(ISNUMBER(U358))),"",MAX(0,INT(Ajustes!$C$5)-INT(U358)))</f>
        <v/>
      </c>
      <c r="R358" s="28" t="str">
        <f>IF(OR(T358=0,L358="Anulado",NOT(ISNUMBER(N358)),NOT(ISNUMBER(I358))),"",IF(INT(N358)=INT(I358),"Sí",IF(INT(N358)&gt;INT(I358),"Tarde","Antes")))</f>
        <v/>
      </c>
      <c r="S358" t="str">
        <f>IF(T358=0,"",IF(L358="","falta el estado",IF(NOT(ISNUMBER(MATCH(L358,Ajustes!$B$9:$B$17,0))),"el estado no es de la lista",IF(E358="","falta el cliente",IF(OR(AND(C358&lt;&gt;"",NOT(ISNUMBER(C358))),AND(I358&lt;&gt;"",NOT(ISNUMBER(I358))),AND(M358&lt;&gt;"",NOT(ISNUMBER(M358))),AND(N358&lt;&gt;"",NOT(ISNUMBER(N358)))),"hay una fecha mal escrita",IF(AND(H358&lt;&gt;"",NOT(ISNUMBER(H358))),"el importe no es un número",IF(C358="","falta «Recibido el»",IF(AND(L358&lt;&gt;"Recibido",L358&lt;&gt;"Anulado",I358=""),"falta la entrega acordada",IF(AND(L358&lt;&gt;"Recibido",L358&lt;&gt;"Anulado",M358=""),"falta la fecha del estado",IF(AND(OR(L358="Entregado",L358="Facturado",L358="Cobrado"),N358=""),"falta «Entregado el»",IF(AND(N358&lt;&gt;"",OR(L358="Recibido",L358="Confirmado",L358="Preparado",L358="En reparto")),"tiene «Entregado el»: cambia el estado",IF(OR(INT(C358)&gt;INT(Ajustes!$C$5),AND(M358&lt;&gt;"",INT(M358)&gt;INT(Ajustes!$C$5)),AND(N358&lt;&gt;"",INT(N358)&gt;INT(Ajustes!$C$5))),"hay una fecha posterior a hoy",IF(AND(M358&lt;&gt;"",INT(M358)&lt;INT(C358)),"la fecha del estado es anterior a «Recibido el»",IF(AND(N358&lt;&gt;"",INT(N358)&lt;INT(C358)),"«Entregado el» es anterior a «Recibido el»",""))))))))))))))</f>
        <v/>
      </c>
      <c r="T358">
        <f>IF(COUNTA(B358:P358)&gt;0,1,0)</f>
        <v>0</v>
      </c>
      <c r="U358" t="str">
        <f>IF(T358=0,"",IF(AND(L358="Recibido",M358=""),IF(C358="","",C358),IF(M358="","",M358)))</f>
        <v/>
      </c>
      <c r="V358" t="str">
        <f>IF(OR(T358=0,NOT(ISNUMBER(MATCH(L358,Ajustes!$B$9:$B$17,0)))),"",IF(INDEX(Ajustes!$C$9:$C$17,MATCH(L358,Ajustes!$B$9:$B$17,0))="","",INDEX(Ajustes!$C$9:$C$17,MATCH(L358,Ajustes!$B$9:$B$17,0))))</f>
        <v/>
      </c>
      <c r="W358">
        <f>IF(AND(T358=1,N358="",OR(L358="Recibido",L358="Confirmado",L358="Preparado",L358="En reparto",L358="Incidencia")),1,0)</f>
        <v>0</v>
      </c>
      <c r="X358">
        <f>IF(S358&lt;&gt;"",1,0)</f>
        <v>0</v>
      </c>
      <c r="Y358">
        <f>IF(A358&lt;&gt;"",1,0)</f>
        <v>0</v>
      </c>
      <c r="Z358">
        <f>IF(T358=1,ROW()-5,0)</f>
        <v>0</v>
      </c>
    </row>
    <row r="359">
      <c r="A359" s="21" t="str">
        <f>IF(T359=0,"",IF(S359&lt;&gt;"","Revisa: "&amp;S359,IF(OR(L359="Cobrado",L359="Anulado"),"",IF(AND(N359="",OR(L359="Recibido",L359="Confirmado",L359="Preparado",L359="En reparto",L359="Incidencia"),ISNUMBER(I359),INT(Ajustes!$C$5)&gt;INT(I359)),"Retrasado",IF(OR(L359="Entregado",L359="Facturado"),IF(AND(ISNUMBER(V359),ISNUMBER(N359),INT(Ajustes!$C$5)-INT(N359)&gt;V359),IF(L359="Entregado","Sin facturar","Cobro vencido"),""),IF(AND(ISNUMBER(V359),ISNUMBER(Q359),Q359&gt;V359),INDEX(Ajustes!$E$9:$E$17,MATCH(L359,Ajustes!$B$9:$B$17,0)),""))))))</f>
        <v/>
      </c>
      <c r="B359" s="22" t="n"/>
      <c r="C359" s="23" t="n"/>
      <c r="D359" s="24" t="n"/>
      <c r="E359" s="25" t="n"/>
      <c r="F359" s="25" t="n"/>
      <c r="G359" s="25" t="n"/>
      <c r="H359" s="26" t="n"/>
      <c r="I359" s="23" t="n"/>
      <c r="J359" s="25" t="n"/>
      <c r="K359" s="25" t="n"/>
      <c r="L359" s="25" t="n"/>
      <c r="M359" s="23" t="n"/>
      <c r="N359" s="23" t="n"/>
      <c r="O359" s="27" t="n"/>
      <c r="P359" s="25" t="n"/>
      <c r="Q359" s="28" t="str">
        <f>IF(OR(T359=0,L359="Cobrado",L359="Anulado",NOT(ISNUMBER(U359))),"",MAX(0,INT(Ajustes!$C$5)-INT(U359)))</f>
        <v/>
      </c>
      <c r="R359" s="28" t="str">
        <f>IF(OR(T359=0,L359="Anulado",NOT(ISNUMBER(N359)),NOT(ISNUMBER(I359))),"",IF(INT(N359)=INT(I359),"Sí",IF(INT(N359)&gt;INT(I359),"Tarde","Antes")))</f>
        <v/>
      </c>
      <c r="S359" t="str">
        <f>IF(T359=0,"",IF(L359="","falta el estado",IF(NOT(ISNUMBER(MATCH(L359,Ajustes!$B$9:$B$17,0))),"el estado no es de la lista",IF(E359="","falta el cliente",IF(OR(AND(C359&lt;&gt;"",NOT(ISNUMBER(C359))),AND(I359&lt;&gt;"",NOT(ISNUMBER(I359))),AND(M359&lt;&gt;"",NOT(ISNUMBER(M359))),AND(N359&lt;&gt;"",NOT(ISNUMBER(N359)))),"hay una fecha mal escrita",IF(AND(H359&lt;&gt;"",NOT(ISNUMBER(H359))),"el importe no es un número",IF(C359="","falta «Recibido el»",IF(AND(L359&lt;&gt;"Recibido",L359&lt;&gt;"Anulado",I359=""),"falta la entrega acordada",IF(AND(L359&lt;&gt;"Recibido",L359&lt;&gt;"Anulado",M359=""),"falta la fecha del estado",IF(AND(OR(L359="Entregado",L359="Facturado",L359="Cobrado"),N359=""),"falta «Entregado el»",IF(AND(N359&lt;&gt;"",OR(L359="Recibido",L359="Confirmado",L359="Preparado",L359="En reparto")),"tiene «Entregado el»: cambia el estado",IF(OR(INT(C359)&gt;INT(Ajustes!$C$5),AND(M359&lt;&gt;"",INT(M359)&gt;INT(Ajustes!$C$5)),AND(N359&lt;&gt;"",INT(N359)&gt;INT(Ajustes!$C$5))),"hay una fecha posterior a hoy",IF(AND(M359&lt;&gt;"",INT(M359)&lt;INT(C359)),"la fecha del estado es anterior a «Recibido el»",IF(AND(N359&lt;&gt;"",INT(N359)&lt;INT(C359)),"«Entregado el» es anterior a «Recibido el»",""))))))))))))))</f>
        <v/>
      </c>
      <c r="T359">
        <f>IF(COUNTA(B359:P359)&gt;0,1,0)</f>
        <v>0</v>
      </c>
      <c r="U359" t="str">
        <f>IF(T359=0,"",IF(AND(L359="Recibido",M359=""),IF(C359="","",C359),IF(M359="","",M359)))</f>
        <v/>
      </c>
      <c r="V359" t="str">
        <f>IF(OR(T359=0,NOT(ISNUMBER(MATCH(L359,Ajustes!$B$9:$B$17,0)))),"",IF(INDEX(Ajustes!$C$9:$C$17,MATCH(L359,Ajustes!$B$9:$B$17,0))="","",INDEX(Ajustes!$C$9:$C$17,MATCH(L359,Ajustes!$B$9:$B$17,0))))</f>
        <v/>
      </c>
      <c r="W359">
        <f>IF(AND(T359=1,N359="",OR(L359="Recibido",L359="Confirmado",L359="Preparado",L359="En reparto",L359="Incidencia")),1,0)</f>
        <v>0</v>
      </c>
      <c r="X359">
        <f>IF(S359&lt;&gt;"",1,0)</f>
        <v>0</v>
      </c>
      <c r="Y359">
        <f>IF(A359&lt;&gt;"",1,0)</f>
        <v>0</v>
      </c>
      <c r="Z359">
        <f>IF(T359=1,ROW()-5,0)</f>
        <v>0</v>
      </c>
    </row>
    <row r="360">
      <c r="A360" s="21" t="str">
        <f>IF(T360=0,"",IF(S360&lt;&gt;"","Revisa: "&amp;S360,IF(OR(L360="Cobrado",L360="Anulado"),"",IF(AND(N360="",OR(L360="Recibido",L360="Confirmado",L360="Preparado",L360="En reparto",L360="Incidencia"),ISNUMBER(I360),INT(Ajustes!$C$5)&gt;INT(I360)),"Retrasado",IF(OR(L360="Entregado",L360="Facturado"),IF(AND(ISNUMBER(V360),ISNUMBER(N360),INT(Ajustes!$C$5)-INT(N360)&gt;V360),IF(L360="Entregado","Sin facturar","Cobro vencido"),""),IF(AND(ISNUMBER(V360),ISNUMBER(Q360),Q360&gt;V360),INDEX(Ajustes!$E$9:$E$17,MATCH(L360,Ajustes!$B$9:$B$17,0)),""))))))</f>
        <v/>
      </c>
      <c r="B360" s="22" t="n"/>
      <c r="C360" s="23" t="n"/>
      <c r="D360" s="24" t="n"/>
      <c r="E360" s="25" t="n"/>
      <c r="F360" s="25" t="n"/>
      <c r="G360" s="25" t="n"/>
      <c r="H360" s="26" t="n"/>
      <c r="I360" s="23" t="n"/>
      <c r="J360" s="25" t="n"/>
      <c r="K360" s="25" t="n"/>
      <c r="L360" s="25" t="n"/>
      <c r="M360" s="23" t="n"/>
      <c r="N360" s="23" t="n"/>
      <c r="O360" s="27" t="n"/>
      <c r="P360" s="25" t="n"/>
      <c r="Q360" s="28" t="str">
        <f>IF(OR(T360=0,L360="Cobrado",L360="Anulado",NOT(ISNUMBER(U360))),"",MAX(0,INT(Ajustes!$C$5)-INT(U360)))</f>
        <v/>
      </c>
      <c r="R360" s="28" t="str">
        <f>IF(OR(T360=0,L360="Anulado",NOT(ISNUMBER(N360)),NOT(ISNUMBER(I360))),"",IF(INT(N360)=INT(I360),"Sí",IF(INT(N360)&gt;INT(I360),"Tarde","Antes")))</f>
        <v/>
      </c>
      <c r="S360" t="str">
        <f>IF(T360=0,"",IF(L360="","falta el estado",IF(NOT(ISNUMBER(MATCH(L360,Ajustes!$B$9:$B$17,0))),"el estado no es de la lista",IF(E360="","falta el cliente",IF(OR(AND(C360&lt;&gt;"",NOT(ISNUMBER(C360))),AND(I360&lt;&gt;"",NOT(ISNUMBER(I360))),AND(M360&lt;&gt;"",NOT(ISNUMBER(M360))),AND(N360&lt;&gt;"",NOT(ISNUMBER(N360)))),"hay una fecha mal escrita",IF(AND(H360&lt;&gt;"",NOT(ISNUMBER(H360))),"el importe no es un número",IF(C360="","falta «Recibido el»",IF(AND(L360&lt;&gt;"Recibido",L360&lt;&gt;"Anulado",I360=""),"falta la entrega acordada",IF(AND(L360&lt;&gt;"Recibido",L360&lt;&gt;"Anulado",M360=""),"falta la fecha del estado",IF(AND(OR(L360="Entregado",L360="Facturado",L360="Cobrado"),N360=""),"falta «Entregado el»",IF(AND(N360&lt;&gt;"",OR(L360="Recibido",L360="Confirmado",L360="Preparado",L360="En reparto")),"tiene «Entregado el»: cambia el estado",IF(OR(INT(C360)&gt;INT(Ajustes!$C$5),AND(M360&lt;&gt;"",INT(M360)&gt;INT(Ajustes!$C$5)),AND(N360&lt;&gt;"",INT(N360)&gt;INT(Ajustes!$C$5))),"hay una fecha posterior a hoy",IF(AND(M360&lt;&gt;"",INT(M360)&lt;INT(C360)),"la fecha del estado es anterior a «Recibido el»",IF(AND(N360&lt;&gt;"",INT(N360)&lt;INT(C360)),"«Entregado el» es anterior a «Recibido el»",""))))))))))))))</f>
        <v/>
      </c>
      <c r="T360">
        <f>IF(COUNTA(B360:P360)&gt;0,1,0)</f>
        <v>0</v>
      </c>
      <c r="U360" t="str">
        <f>IF(T360=0,"",IF(AND(L360="Recibido",M360=""),IF(C360="","",C360),IF(M360="","",M360)))</f>
        <v/>
      </c>
      <c r="V360" t="str">
        <f>IF(OR(T360=0,NOT(ISNUMBER(MATCH(L360,Ajustes!$B$9:$B$17,0)))),"",IF(INDEX(Ajustes!$C$9:$C$17,MATCH(L360,Ajustes!$B$9:$B$17,0))="","",INDEX(Ajustes!$C$9:$C$17,MATCH(L360,Ajustes!$B$9:$B$17,0))))</f>
        <v/>
      </c>
      <c r="W360">
        <f>IF(AND(T360=1,N360="",OR(L360="Recibido",L360="Confirmado",L360="Preparado",L360="En reparto",L360="Incidencia")),1,0)</f>
        <v>0</v>
      </c>
      <c r="X360">
        <f>IF(S360&lt;&gt;"",1,0)</f>
        <v>0</v>
      </c>
      <c r="Y360">
        <f>IF(A360&lt;&gt;"",1,0)</f>
        <v>0</v>
      </c>
      <c r="Z360">
        <f>IF(T360=1,ROW()-5,0)</f>
        <v>0</v>
      </c>
    </row>
    <row r="361">
      <c r="A361" s="21" t="str">
        <f>IF(T361=0,"",IF(S361&lt;&gt;"","Revisa: "&amp;S361,IF(OR(L361="Cobrado",L361="Anulado"),"",IF(AND(N361="",OR(L361="Recibido",L361="Confirmado",L361="Preparado",L361="En reparto",L361="Incidencia"),ISNUMBER(I361),INT(Ajustes!$C$5)&gt;INT(I361)),"Retrasado",IF(OR(L361="Entregado",L361="Facturado"),IF(AND(ISNUMBER(V361),ISNUMBER(N361),INT(Ajustes!$C$5)-INT(N361)&gt;V361),IF(L361="Entregado","Sin facturar","Cobro vencido"),""),IF(AND(ISNUMBER(V361),ISNUMBER(Q361),Q361&gt;V361),INDEX(Ajustes!$E$9:$E$17,MATCH(L361,Ajustes!$B$9:$B$17,0)),""))))))</f>
        <v/>
      </c>
      <c r="B361" s="22" t="n"/>
      <c r="C361" s="23" t="n"/>
      <c r="D361" s="24" t="n"/>
      <c r="E361" s="25" t="n"/>
      <c r="F361" s="25" t="n"/>
      <c r="G361" s="25" t="n"/>
      <c r="H361" s="26" t="n"/>
      <c r="I361" s="23" t="n"/>
      <c r="J361" s="25" t="n"/>
      <c r="K361" s="25" t="n"/>
      <c r="L361" s="25" t="n"/>
      <c r="M361" s="23" t="n"/>
      <c r="N361" s="23" t="n"/>
      <c r="O361" s="27" t="n"/>
      <c r="P361" s="25" t="n"/>
      <c r="Q361" s="28" t="str">
        <f>IF(OR(T361=0,L361="Cobrado",L361="Anulado",NOT(ISNUMBER(U361))),"",MAX(0,INT(Ajustes!$C$5)-INT(U361)))</f>
        <v/>
      </c>
      <c r="R361" s="28" t="str">
        <f>IF(OR(T361=0,L361="Anulado",NOT(ISNUMBER(N361)),NOT(ISNUMBER(I361))),"",IF(INT(N361)=INT(I361),"Sí",IF(INT(N361)&gt;INT(I361),"Tarde","Antes")))</f>
        <v/>
      </c>
      <c r="S361" t="str">
        <f>IF(T361=0,"",IF(L361="","falta el estado",IF(NOT(ISNUMBER(MATCH(L361,Ajustes!$B$9:$B$17,0))),"el estado no es de la lista",IF(E361="","falta el cliente",IF(OR(AND(C361&lt;&gt;"",NOT(ISNUMBER(C361))),AND(I361&lt;&gt;"",NOT(ISNUMBER(I361))),AND(M361&lt;&gt;"",NOT(ISNUMBER(M361))),AND(N361&lt;&gt;"",NOT(ISNUMBER(N361)))),"hay una fecha mal escrita",IF(AND(H361&lt;&gt;"",NOT(ISNUMBER(H361))),"el importe no es un número",IF(C361="","falta «Recibido el»",IF(AND(L361&lt;&gt;"Recibido",L361&lt;&gt;"Anulado",I361=""),"falta la entrega acordada",IF(AND(L361&lt;&gt;"Recibido",L361&lt;&gt;"Anulado",M361=""),"falta la fecha del estado",IF(AND(OR(L361="Entregado",L361="Facturado",L361="Cobrado"),N361=""),"falta «Entregado el»",IF(AND(N361&lt;&gt;"",OR(L361="Recibido",L361="Confirmado",L361="Preparado",L361="En reparto")),"tiene «Entregado el»: cambia el estado",IF(OR(INT(C361)&gt;INT(Ajustes!$C$5),AND(M361&lt;&gt;"",INT(M361)&gt;INT(Ajustes!$C$5)),AND(N361&lt;&gt;"",INT(N361)&gt;INT(Ajustes!$C$5))),"hay una fecha posterior a hoy",IF(AND(M361&lt;&gt;"",INT(M361)&lt;INT(C361)),"la fecha del estado es anterior a «Recibido el»",IF(AND(N361&lt;&gt;"",INT(N361)&lt;INT(C361)),"«Entregado el» es anterior a «Recibido el»",""))))))))))))))</f>
        <v/>
      </c>
      <c r="T361">
        <f>IF(COUNTA(B361:P361)&gt;0,1,0)</f>
        <v>0</v>
      </c>
      <c r="U361" t="str">
        <f>IF(T361=0,"",IF(AND(L361="Recibido",M361=""),IF(C361="","",C361),IF(M361="","",M361)))</f>
        <v/>
      </c>
      <c r="V361" t="str">
        <f>IF(OR(T361=0,NOT(ISNUMBER(MATCH(L361,Ajustes!$B$9:$B$17,0)))),"",IF(INDEX(Ajustes!$C$9:$C$17,MATCH(L361,Ajustes!$B$9:$B$17,0))="","",INDEX(Ajustes!$C$9:$C$17,MATCH(L361,Ajustes!$B$9:$B$17,0))))</f>
        <v/>
      </c>
      <c r="W361">
        <f>IF(AND(T361=1,N361="",OR(L361="Recibido",L361="Confirmado",L361="Preparado",L361="En reparto",L361="Incidencia")),1,0)</f>
        <v>0</v>
      </c>
      <c r="X361">
        <f>IF(S361&lt;&gt;"",1,0)</f>
        <v>0</v>
      </c>
      <c r="Y361">
        <f>IF(A361&lt;&gt;"",1,0)</f>
        <v>0</v>
      </c>
      <c r="Z361">
        <f>IF(T361=1,ROW()-5,0)</f>
        <v>0</v>
      </c>
    </row>
    <row r="362">
      <c r="A362" s="21" t="str">
        <f>IF(T362=0,"",IF(S362&lt;&gt;"","Revisa: "&amp;S362,IF(OR(L362="Cobrado",L362="Anulado"),"",IF(AND(N362="",OR(L362="Recibido",L362="Confirmado",L362="Preparado",L362="En reparto",L362="Incidencia"),ISNUMBER(I362),INT(Ajustes!$C$5)&gt;INT(I362)),"Retrasado",IF(OR(L362="Entregado",L362="Facturado"),IF(AND(ISNUMBER(V362),ISNUMBER(N362),INT(Ajustes!$C$5)-INT(N362)&gt;V362),IF(L362="Entregado","Sin facturar","Cobro vencido"),""),IF(AND(ISNUMBER(V362),ISNUMBER(Q362),Q362&gt;V362),INDEX(Ajustes!$E$9:$E$17,MATCH(L362,Ajustes!$B$9:$B$17,0)),""))))))</f>
        <v/>
      </c>
      <c r="B362" s="22" t="n"/>
      <c r="C362" s="23" t="n"/>
      <c r="D362" s="24" t="n"/>
      <c r="E362" s="25" t="n"/>
      <c r="F362" s="25" t="n"/>
      <c r="G362" s="25" t="n"/>
      <c r="H362" s="26" t="n"/>
      <c r="I362" s="23" t="n"/>
      <c r="J362" s="25" t="n"/>
      <c r="K362" s="25" t="n"/>
      <c r="L362" s="25" t="n"/>
      <c r="M362" s="23" t="n"/>
      <c r="N362" s="23" t="n"/>
      <c r="O362" s="27" t="n"/>
      <c r="P362" s="25" t="n"/>
      <c r="Q362" s="28" t="str">
        <f>IF(OR(T362=0,L362="Cobrado",L362="Anulado",NOT(ISNUMBER(U362))),"",MAX(0,INT(Ajustes!$C$5)-INT(U362)))</f>
        <v/>
      </c>
      <c r="R362" s="28" t="str">
        <f>IF(OR(T362=0,L362="Anulado",NOT(ISNUMBER(N362)),NOT(ISNUMBER(I362))),"",IF(INT(N362)=INT(I362),"Sí",IF(INT(N362)&gt;INT(I362),"Tarde","Antes")))</f>
        <v/>
      </c>
      <c r="S362" t="str">
        <f>IF(T362=0,"",IF(L362="","falta el estado",IF(NOT(ISNUMBER(MATCH(L362,Ajustes!$B$9:$B$17,0))),"el estado no es de la lista",IF(E362="","falta el cliente",IF(OR(AND(C362&lt;&gt;"",NOT(ISNUMBER(C362))),AND(I362&lt;&gt;"",NOT(ISNUMBER(I362))),AND(M362&lt;&gt;"",NOT(ISNUMBER(M362))),AND(N362&lt;&gt;"",NOT(ISNUMBER(N362)))),"hay una fecha mal escrita",IF(AND(H362&lt;&gt;"",NOT(ISNUMBER(H362))),"el importe no es un número",IF(C362="","falta «Recibido el»",IF(AND(L362&lt;&gt;"Recibido",L362&lt;&gt;"Anulado",I362=""),"falta la entrega acordada",IF(AND(L362&lt;&gt;"Recibido",L362&lt;&gt;"Anulado",M362=""),"falta la fecha del estado",IF(AND(OR(L362="Entregado",L362="Facturado",L362="Cobrado"),N362=""),"falta «Entregado el»",IF(AND(N362&lt;&gt;"",OR(L362="Recibido",L362="Confirmado",L362="Preparado",L362="En reparto")),"tiene «Entregado el»: cambia el estado",IF(OR(INT(C362)&gt;INT(Ajustes!$C$5),AND(M362&lt;&gt;"",INT(M362)&gt;INT(Ajustes!$C$5)),AND(N362&lt;&gt;"",INT(N362)&gt;INT(Ajustes!$C$5))),"hay una fecha posterior a hoy",IF(AND(M362&lt;&gt;"",INT(M362)&lt;INT(C362)),"la fecha del estado es anterior a «Recibido el»",IF(AND(N362&lt;&gt;"",INT(N362)&lt;INT(C362)),"«Entregado el» es anterior a «Recibido el»",""))))))))))))))</f>
        <v/>
      </c>
      <c r="T362">
        <f>IF(COUNTA(B362:P362)&gt;0,1,0)</f>
        <v>0</v>
      </c>
      <c r="U362" t="str">
        <f>IF(T362=0,"",IF(AND(L362="Recibido",M362=""),IF(C362="","",C362),IF(M362="","",M362)))</f>
        <v/>
      </c>
      <c r="V362" t="str">
        <f>IF(OR(T362=0,NOT(ISNUMBER(MATCH(L362,Ajustes!$B$9:$B$17,0)))),"",IF(INDEX(Ajustes!$C$9:$C$17,MATCH(L362,Ajustes!$B$9:$B$17,0))="","",INDEX(Ajustes!$C$9:$C$17,MATCH(L362,Ajustes!$B$9:$B$17,0))))</f>
        <v/>
      </c>
      <c r="W362">
        <f>IF(AND(T362=1,N362="",OR(L362="Recibido",L362="Confirmado",L362="Preparado",L362="En reparto",L362="Incidencia")),1,0)</f>
        <v>0</v>
      </c>
      <c r="X362">
        <f>IF(S362&lt;&gt;"",1,0)</f>
        <v>0</v>
      </c>
      <c r="Y362">
        <f>IF(A362&lt;&gt;"",1,0)</f>
        <v>0</v>
      </c>
      <c r="Z362">
        <f>IF(T362=1,ROW()-5,0)</f>
        <v>0</v>
      </c>
    </row>
    <row r="363">
      <c r="A363" s="21" t="str">
        <f>IF(T363=0,"",IF(S363&lt;&gt;"","Revisa: "&amp;S363,IF(OR(L363="Cobrado",L363="Anulado"),"",IF(AND(N363="",OR(L363="Recibido",L363="Confirmado",L363="Preparado",L363="En reparto",L363="Incidencia"),ISNUMBER(I363),INT(Ajustes!$C$5)&gt;INT(I363)),"Retrasado",IF(OR(L363="Entregado",L363="Facturado"),IF(AND(ISNUMBER(V363),ISNUMBER(N363),INT(Ajustes!$C$5)-INT(N363)&gt;V363),IF(L363="Entregado","Sin facturar","Cobro vencido"),""),IF(AND(ISNUMBER(V363),ISNUMBER(Q363),Q363&gt;V363),INDEX(Ajustes!$E$9:$E$17,MATCH(L363,Ajustes!$B$9:$B$17,0)),""))))))</f>
        <v/>
      </c>
      <c r="B363" s="22" t="n"/>
      <c r="C363" s="23" t="n"/>
      <c r="D363" s="24" t="n"/>
      <c r="E363" s="25" t="n"/>
      <c r="F363" s="25" t="n"/>
      <c r="G363" s="25" t="n"/>
      <c r="H363" s="26" t="n"/>
      <c r="I363" s="23" t="n"/>
      <c r="J363" s="25" t="n"/>
      <c r="K363" s="25" t="n"/>
      <c r="L363" s="25" t="n"/>
      <c r="M363" s="23" t="n"/>
      <c r="N363" s="23" t="n"/>
      <c r="O363" s="27" t="n"/>
      <c r="P363" s="25" t="n"/>
      <c r="Q363" s="28" t="str">
        <f>IF(OR(T363=0,L363="Cobrado",L363="Anulado",NOT(ISNUMBER(U363))),"",MAX(0,INT(Ajustes!$C$5)-INT(U363)))</f>
        <v/>
      </c>
      <c r="R363" s="28" t="str">
        <f>IF(OR(T363=0,L363="Anulado",NOT(ISNUMBER(N363)),NOT(ISNUMBER(I363))),"",IF(INT(N363)=INT(I363),"Sí",IF(INT(N363)&gt;INT(I363),"Tarde","Antes")))</f>
        <v/>
      </c>
      <c r="S363" t="str">
        <f>IF(T363=0,"",IF(L363="","falta el estado",IF(NOT(ISNUMBER(MATCH(L363,Ajustes!$B$9:$B$17,0))),"el estado no es de la lista",IF(E363="","falta el cliente",IF(OR(AND(C363&lt;&gt;"",NOT(ISNUMBER(C363))),AND(I363&lt;&gt;"",NOT(ISNUMBER(I363))),AND(M363&lt;&gt;"",NOT(ISNUMBER(M363))),AND(N363&lt;&gt;"",NOT(ISNUMBER(N363)))),"hay una fecha mal escrita",IF(AND(H363&lt;&gt;"",NOT(ISNUMBER(H363))),"el importe no es un número",IF(C363="","falta «Recibido el»",IF(AND(L363&lt;&gt;"Recibido",L363&lt;&gt;"Anulado",I363=""),"falta la entrega acordada",IF(AND(L363&lt;&gt;"Recibido",L363&lt;&gt;"Anulado",M363=""),"falta la fecha del estado",IF(AND(OR(L363="Entregado",L363="Facturado",L363="Cobrado"),N363=""),"falta «Entregado el»",IF(AND(N363&lt;&gt;"",OR(L363="Recibido",L363="Confirmado",L363="Preparado",L363="En reparto")),"tiene «Entregado el»: cambia el estado",IF(OR(INT(C363)&gt;INT(Ajustes!$C$5),AND(M363&lt;&gt;"",INT(M363)&gt;INT(Ajustes!$C$5)),AND(N363&lt;&gt;"",INT(N363)&gt;INT(Ajustes!$C$5))),"hay una fecha posterior a hoy",IF(AND(M363&lt;&gt;"",INT(M363)&lt;INT(C363)),"la fecha del estado es anterior a «Recibido el»",IF(AND(N363&lt;&gt;"",INT(N363)&lt;INT(C363)),"«Entregado el» es anterior a «Recibido el»",""))))))))))))))</f>
        <v/>
      </c>
      <c r="T363">
        <f>IF(COUNTA(B363:P363)&gt;0,1,0)</f>
        <v>0</v>
      </c>
      <c r="U363" t="str">
        <f>IF(T363=0,"",IF(AND(L363="Recibido",M363=""),IF(C363="","",C363),IF(M363="","",M363)))</f>
        <v/>
      </c>
      <c r="V363" t="str">
        <f>IF(OR(T363=0,NOT(ISNUMBER(MATCH(L363,Ajustes!$B$9:$B$17,0)))),"",IF(INDEX(Ajustes!$C$9:$C$17,MATCH(L363,Ajustes!$B$9:$B$17,0))="","",INDEX(Ajustes!$C$9:$C$17,MATCH(L363,Ajustes!$B$9:$B$17,0))))</f>
        <v/>
      </c>
      <c r="W363">
        <f>IF(AND(T363=1,N363="",OR(L363="Recibido",L363="Confirmado",L363="Preparado",L363="En reparto",L363="Incidencia")),1,0)</f>
        <v>0</v>
      </c>
      <c r="X363">
        <f>IF(S363&lt;&gt;"",1,0)</f>
        <v>0</v>
      </c>
      <c r="Y363">
        <f>IF(A363&lt;&gt;"",1,0)</f>
        <v>0</v>
      </c>
      <c r="Z363">
        <f>IF(T363=1,ROW()-5,0)</f>
        <v>0</v>
      </c>
    </row>
    <row r="364">
      <c r="A364" s="21" t="str">
        <f>IF(T364=0,"",IF(S364&lt;&gt;"","Revisa: "&amp;S364,IF(OR(L364="Cobrado",L364="Anulado"),"",IF(AND(N364="",OR(L364="Recibido",L364="Confirmado",L364="Preparado",L364="En reparto",L364="Incidencia"),ISNUMBER(I364),INT(Ajustes!$C$5)&gt;INT(I364)),"Retrasado",IF(OR(L364="Entregado",L364="Facturado"),IF(AND(ISNUMBER(V364),ISNUMBER(N364),INT(Ajustes!$C$5)-INT(N364)&gt;V364),IF(L364="Entregado","Sin facturar","Cobro vencido"),""),IF(AND(ISNUMBER(V364),ISNUMBER(Q364),Q364&gt;V364),INDEX(Ajustes!$E$9:$E$17,MATCH(L364,Ajustes!$B$9:$B$17,0)),""))))))</f>
        <v/>
      </c>
      <c r="B364" s="22" t="n"/>
      <c r="C364" s="23" t="n"/>
      <c r="D364" s="24" t="n"/>
      <c r="E364" s="25" t="n"/>
      <c r="F364" s="25" t="n"/>
      <c r="G364" s="25" t="n"/>
      <c r="H364" s="26" t="n"/>
      <c r="I364" s="23" t="n"/>
      <c r="J364" s="25" t="n"/>
      <c r="K364" s="25" t="n"/>
      <c r="L364" s="25" t="n"/>
      <c r="M364" s="23" t="n"/>
      <c r="N364" s="23" t="n"/>
      <c r="O364" s="27" t="n"/>
      <c r="P364" s="25" t="n"/>
      <c r="Q364" s="28" t="str">
        <f>IF(OR(T364=0,L364="Cobrado",L364="Anulado",NOT(ISNUMBER(U364))),"",MAX(0,INT(Ajustes!$C$5)-INT(U364)))</f>
        <v/>
      </c>
      <c r="R364" s="28" t="str">
        <f>IF(OR(T364=0,L364="Anulado",NOT(ISNUMBER(N364)),NOT(ISNUMBER(I364))),"",IF(INT(N364)=INT(I364),"Sí",IF(INT(N364)&gt;INT(I364),"Tarde","Antes")))</f>
        <v/>
      </c>
      <c r="S364" t="str">
        <f>IF(T364=0,"",IF(L364="","falta el estado",IF(NOT(ISNUMBER(MATCH(L364,Ajustes!$B$9:$B$17,0))),"el estado no es de la lista",IF(E364="","falta el cliente",IF(OR(AND(C364&lt;&gt;"",NOT(ISNUMBER(C364))),AND(I364&lt;&gt;"",NOT(ISNUMBER(I364))),AND(M364&lt;&gt;"",NOT(ISNUMBER(M364))),AND(N364&lt;&gt;"",NOT(ISNUMBER(N364)))),"hay una fecha mal escrita",IF(AND(H364&lt;&gt;"",NOT(ISNUMBER(H364))),"el importe no es un número",IF(C364="","falta «Recibido el»",IF(AND(L364&lt;&gt;"Recibido",L364&lt;&gt;"Anulado",I364=""),"falta la entrega acordada",IF(AND(L364&lt;&gt;"Recibido",L364&lt;&gt;"Anulado",M364=""),"falta la fecha del estado",IF(AND(OR(L364="Entregado",L364="Facturado",L364="Cobrado"),N364=""),"falta «Entregado el»",IF(AND(N364&lt;&gt;"",OR(L364="Recibido",L364="Confirmado",L364="Preparado",L364="En reparto")),"tiene «Entregado el»: cambia el estado",IF(OR(INT(C364)&gt;INT(Ajustes!$C$5),AND(M364&lt;&gt;"",INT(M364)&gt;INT(Ajustes!$C$5)),AND(N364&lt;&gt;"",INT(N364)&gt;INT(Ajustes!$C$5))),"hay una fecha posterior a hoy",IF(AND(M364&lt;&gt;"",INT(M364)&lt;INT(C364)),"la fecha del estado es anterior a «Recibido el»",IF(AND(N364&lt;&gt;"",INT(N364)&lt;INT(C364)),"«Entregado el» es anterior a «Recibido el»",""))))))))))))))</f>
        <v/>
      </c>
      <c r="T364">
        <f>IF(COUNTA(B364:P364)&gt;0,1,0)</f>
        <v>0</v>
      </c>
      <c r="U364" t="str">
        <f>IF(T364=0,"",IF(AND(L364="Recibido",M364=""),IF(C364="","",C364),IF(M364="","",M364)))</f>
        <v/>
      </c>
      <c r="V364" t="str">
        <f>IF(OR(T364=0,NOT(ISNUMBER(MATCH(L364,Ajustes!$B$9:$B$17,0)))),"",IF(INDEX(Ajustes!$C$9:$C$17,MATCH(L364,Ajustes!$B$9:$B$17,0))="","",INDEX(Ajustes!$C$9:$C$17,MATCH(L364,Ajustes!$B$9:$B$17,0))))</f>
        <v/>
      </c>
      <c r="W364">
        <f>IF(AND(T364=1,N364="",OR(L364="Recibido",L364="Confirmado",L364="Preparado",L364="En reparto",L364="Incidencia")),1,0)</f>
        <v>0</v>
      </c>
      <c r="X364">
        <f>IF(S364&lt;&gt;"",1,0)</f>
        <v>0</v>
      </c>
      <c r="Y364">
        <f>IF(A364&lt;&gt;"",1,0)</f>
        <v>0</v>
      </c>
      <c r="Z364">
        <f>IF(T364=1,ROW()-5,0)</f>
        <v>0</v>
      </c>
    </row>
    <row r="365">
      <c r="A365" s="21" t="str">
        <f>IF(T365=0,"",IF(S365&lt;&gt;"","Revisa: "&amp;S365,IF(OR(L365="Cobrado",L365="Anulado"),"",IF(AND(N365="",OR(L365="Recibido",L365="Confirmado",L365="Preparado",L365="En reparto",L365="Incidencia"),ISNUMBER(I365),INT(Ajustes!$C$5)&gt;INT(I365)),"Retrasado",IF(OR(L365="Entregado",L365="Facturado"),IF(AND(ISNUMBER(V365),ISNUMBER(N365),INT(Ajustes!$C$5)-INT(N365)&gt;V365),IF(L365="Entregado","Sin facturar","Cobro vencido"),""),IF(AND(ISNUMBER(V365),ISNUMBER(Q365),Q365&gt;V365),INDEX(Ajustes!$E$9:$E$17,MATCH(L365,Ajustes!$B$9:$B$17,0)),""))))))</f>
        <v/>
      </c>
      <c r="B365" s="22" t="n"/>
      <c r="C365" s="23" t="n"/>
      <c r="D365" s="24" t="n"/>
      <c r="E365" s="25" t="n"/>
      <c r="F365" s="25" t="n"/>
      <c r="G365" s="25" t="n"/>
      <c r="H365" s="26" t="n"/>
      <c r="I365" s="23" t="n"/>
      <c r="J365" s="25" t="n"/>
      <c r="K365" s="25" t="n"/>
      <c r="L365" s="25" t="n"/>
      <c r="M365" s="23" t="n"/>
      <c r="N365" s="23" t="n"/>
      <c r="O365" s="27" t="n"/>
      <c r="P365" s="25" t="n"/>
      <c r="Q365" s="28" t="str">
        <f>IF(OR(T365=0,L365="Cobrado",L365="Anulado",NOT(ISNUMBER(U365))),"",MAX(0,INT(Ajustes!$C$5)-INT(U365)))</f>
        <v/>
      </c>
      <c r="R365" s="28" t="str">
        <f>IF(OR(T365=0,L365="Anulado",NOT(ISNUMBER(N365)),NOT(ISNUMBER(I365))),"",IF(INT(N365)=INT(I365),"Sí",IF(INT(N365)&gt;INT(I365),"Tarde","Antes")))</f>
        <v/>
      </c>
      <c r="S365" t="str">
        <f>IF(T365=0,"",IF(L365="","falta el estado",IF(NOT(ISNUMBER(MATCH(L365,Ajustes!$B$9:$B$17,0))),"el estado no es de la lista",IF(E365="","falta el cliente",IF(OR(AND(C365&lt;&gt;"",NOT(ISNUMBER(C365))),AND(I365&lt;&gt;"",NOT(ISNUMBER(I365))),AND(M365&lt;&gt;"",NOT(ISNUMBER(M365))),AND(N365&lt;&gt;"",NOT(ISNUMBER(N365)))),"hay una fecha mal escrita",IF(AND(H365&lt;&gt;"",NOT(ISNUMBER(H365))),"el importe no es un número",IF(C365="","falta «Recibido el»",IF(AND(L365&lt;&gt;"Recibido",L365&lt;&gt;"Anulado",I365=""),"falta la entrega acordada",IF(AND(L365&lt;&gt;"Recibido",L365&lt;&gt;"Anulado",M365=""),"falta la fecha del estado",IF(AND(OR(L365="Entregado",L365="Facturado",L365="Cobrado"),N365=""),"falta «Entregado el»",IF(AND(N365&lt;&gt;"",OR(L365="Recibido",L365="Confirmado",L365="Preparado",L365="En reparto")),"tiene «Entregado el»: cambia el estado",IF(OR(INT(C365)&gt;INT(Ajustes!$C$5),AND(M365&lt;&gt;"",INT(M365)&gt;INT(Ajustes!$C$5)),AND(N365&lt;&gt;"",INT(N365)&gt;INT(Ajustes!$C$5))),"hay una fecha posterior a hoy",IF(AND(M365&lt;&gt;"",INT(M365)&lt;INT(C365)),"la fecha del estado es anterior a «Recibido el»",IF(AND(N365&lt;&gt;"",INT(N365)&lt;INT(C365)),"«Entregado el» es anterior a «Recibido el»",""))))))))))))))</f>
        <v/>
      </c>
      <c r="T365">
        <f>IF(COUNTA(B365:P365)&gt;0,1,0)</f>
        <v>0</v>
      </c>
      <c r="U365" t="str">
        <f>IF(T365=0,"",IF(AND(L365="Recibido",M365=""),IF(C365="","",C365),IF(M365="","",M365)))</f>
        <v/>
      </c>
      <c r="V365" t="str">
        <f>IF(OR(T365=0,NOT(ISNUMBER(MATCH(L365,Ajustes!$B$9:$B$17,0)))),"",IF(INDEX(Ajustes!$C$9:$C$17,MATCH(L365,Ajustes!$B$9:$B$17,0))="","",INDEX(Ajustes!$C$9:$C$17,MATCH(L365,Ajustes!$B$9:$B$17,0))))</f>
        <v/>
      </c>
      <c r="W365">
        <f>IF(AND(T365=1,N365="",OR(L365="Recibido",L365="Confirmado",L365="Preparado",L365="En reparto",L365="Incidencia")),1,0)</f>
        <v>0</v>
      </c>
      <c r="X365">
        <f>IF(S365&lt;&gt;"",1,0)</f>
        <v>0</v>
      </c>
      <c r="Y365">
        <f>IF(A365&lt;&gt;"",1,0)</f>
        <v>0</v>
      </c>
      <c r="Z365">
        <f>IF(T365=1,ROW()-5,0)</f>
        <v>0</v>
      </c>
    </row>
    <row r="366">
      <c r="A366" s="21" t="str">
        <f>IF(T366=0,"",IF(S366&lt;&gt;"","Revisa: "&amp;S366,IF(OR(L366="Cobrado",L366="Anulado"),"",IF(AND(N366="",OR(L366="Recibido",L366="Confirmado",L366="Preparado",L366="En reparto",L366="Incidencia"),ISNUMBER(I366),INT(Ajustes!$C$5)&gt;INT(I366)),"Retrasado",IF(OR(L366="Entregado",L366="Facturado"),IF(AND(ISNUMBER(V366),ISNUMBER(N366),INT(Ajustes!$C$5)-INT(N366)&gt;V366),IF(L366="Entregado","Sin facturar","Cobro vencido"),""),IF(AND(ISNUMBER(V366),ISNUMBER(Q366),Q366&gt;V366),INDEX(Ajustes!$E$9:$E$17,MATCH(L366,Ajustes!$B$9:$B$17,0)),""))))))</f>
        <v/>
      </c>
      <c r="B366" s="22" t="n"/>
      <c r="C366" s="23" t="n"/>
      <c r="D366" s="24" t="n"/>
      <c r="E366" s="25" t="n"/>
      <c r="F366" s="25" t="n"/>
      <c r="G366" s="25" t="n"/>
      <c r="H366" s="26" t="n"/>
      <c r="I366" s="23" t="n"/>
      <c r="J366" s="25" t="n"/>
      <c r="K366" s="25" t="n"/>
      <c r="L366" s="25" t="n"/>
      <c r="M366" s="23" t="n"/>
      <c r="N366" s="23" t="n"/>
      <c r="O366" s="27" t="n"/>
      <c r="P366" s="25" t="n"/>
      <c r="Q366" s="28" t="str">
        <f>IF(OR(T366=0,L366="Cobrado",L366="Anulado",NOT(ISNUMBER(U366))),"",MAX(0,INT(Ajustes!$C$5)-INT(U366)))</f>
        <v/>
      </c>
      <c r="R366" s="28" t="str">
        <f>IF(OR(T366=0,L366="Anulado",NOT(ISNUMBER(N366)),NOT(ISNUMBER(I366))),"",IF(INT(N366)=INT(I366),"Sí",IF(INT(N366)&gt;INT(I366),"Tarde","Antes")))</f>
        <v/>
      </c>
      <c r="S366" t="str">
        <f>IF(T366=0,"",IF(L366="","falta el estado",IF(NOT(ISNUMBER(MATCH(L366,Ajustes!$B$9:$B$17,0))),"el estado no es de la lista",IF(E366="","falta el cliente",IF(OR(AND(C366&lt;&gt;"",NOT(ISNUMBER(C366))),AND(I366&lt;&gt;"",NOT(ISNUMBER(I366))),AND(M366&lt;&gt;"",NOT(ISNUMBER(M366))),AND(N366&lt;&gt;"",NOT(ISNUMBER(N366)))),"hay una fecha mal escrita",IF(AND(H366&lt;&gt;"",NOT(ISNUMBER(H366))),"el importe no es un número",IF(C366="","falta «Recibido el»",IF(AND(L366&lt;&gt;"Recibido",L366&lt;&gt;"Anulado",I366=""),"falta la entrega acordada",IF(AND(L366&lt;&gt;"Recibido",L366&lt;&gt;"Anulado",M366=""),"falta la fecha del estado",IF(AND(OR(L366="Entregado",L366="Facturado",L366="Cobrado"),N366=""),"falta «Entregado el»",IF(AND(N366&lt;&gt;"",OR(L366="Recibido",L366="Confirmado",L366="Preparado",L366="En reparto")),"tiene «Entregado el»: cambia el estado",IF(OR(INT(C366)&gt;INT(Ajustes!$C$5),AND(M366&lt;&gt;"",INT(M366)&gt;INT(Ajustes!$C$5)),AND(N366&lt;&gt;"",INT(N366)&gt;INT(Ajustes!$C$5))),"hay una fecha posterior a hoy",IF(AND(M366&lt;&gt;"",INT(M366)&lt;INT(C366)),"la fecha del estado es anterior a «Recibido el»",IF(AND(N366&lt;&gt;"",INT(N366)&lt;INT(C366)),"«Entregado el» es anterior a «Recibido el»",""))))))))))))))</f>
        <v/>
      </c>
      <c r="T366">
        <f>IF(COUNTA(B366:P366)&gt;0,1,0)</f>
        <v>0</v>
      </c>
      <c r="U366" t="str">
        <f>IF(T366=0,"",IF(AND(L366="Recibido",M366=""),IF(C366="","",C366),IF(M366="","",M366)))</f>
        <v/>
      </c>
      <c r="V366" t="str">
        <f>IF(OR(T366=0,NOT(ISNUMBER(MATCH(L366,Ajustes!$B$9:$B$17,0)))),"",IF(INDEX(Ajustes!$C$9:$C$17,MATCH(L366,Ajustes!$B$9:$B$17,0))="","",INDEX(Ajustes!$C$9:$C$17,MATCH(L366,Ajustes!$B$9:$B$17,0))))</f>
        <v/>
      </c>
      <c r="W366">
        <f>IF(AND(T366=1,N366="",OR(L366="Recibido",L366="Confirmado",L366="Preparado",L366="En reparto",L366="Incidencia")),1,0)</f>
        <v>0</v>
      </c>
      <c r="X366">
        <f>IF(S366&lt;&gt;"",1,0)</f>
        <v>0</v>
      </c>
      <c r="Y366">
        <f>IF(A366&lt;&gt;"",1,0)</f>
        <v>0</v>
      </c>
      <c r="Z366">
        <f>IF(T366=1,ROW()-5,0)</f>
        <v>0</v>
      </c>
    </row>
    <row r="367">
      <c r="A367" s="21" t="str">
        <f>IF(T367=0,"",IF(S367&lt;&gt;"","Revisa: "&amp;S367,IF(OR(L367="Cobrado",L367="Anulado"),"",IF(AND(N367="",OR(L367="Recibido",L367="Confirmado",L367="Preparado",L367="En reparto",L367="Incidencia"),ISNUMBER(I367),INT(Ajustes!$C$5)&gt;INT(I367)),"Retrasado",IF(OR(L367="Entregado",L367="Facturado"),IF(AND(ISNUMBER(V367),ISNUMBER(N367),INT(Ajustes!$C$5)-INT(N367)&gt;V367),IF(L367="Entregado","Sin facturar","Cobro vencido"),""),IF(AND(ISNUMBER(V367),ISNUMBER(Q367),Q367&gt;V367),INDEX(Ajustes!$E$9:$E$17,MATCH(L367,Ajustes!$B$9:$B$17,0)),""))))))</f>
        <v/>
      </c>
      <c r="B367" s="22" t="n"/>
      <c r="C367" s="23" t="n"/>
      <c r="D367" s="24" t="n"/>
      <c r="E367" s="25" t="n"/>
      <c r="F367" s="25" t="n"/>
      <c r="G367" s="25" t="n"/>
      <c r="H367" s="26" t="n"/>
      <c r="I367" s="23" t="n"/>
      <c r="J367" s="25" t="n"/>
      <c r="K367" s="25" t="n"/>
      <c r="L367" s="25" t="n"/>
      <c r="M367" s="23" t="n"/>
      <c r="N367" s="23" t="n"/>
      <c r="O367" s="27" t="n"/>
      <c r="P367" s="25" t="n"/>
      <c r="Q367" s="28" t="str">
        <f>IF(OR(T367=0,L367="Cobrado",L367="Anulado",NOT(ISNUMBER(U367))),"",MAX(0,INT(Ajustes!$C$5)-INT(U367)))</f>
        <v/>
      </c>
      <c r="R367" s="28" t="str">
        <f>IF(OR(T367=0,L367="Anulado",NOT(ISNUMBER(N367)),NOT(ISNUMBER(I367))),"",IF(INT(N367)=INT(I367),"Sí",IF(INT(N367)&gt;INT(I367),"Tarde","Antes")))</f>
        <v/>
      </c>
      <c r="S367" t="str">
        <f>IF(T367=0,"",IF(L367="","falta el estado",IF(NOT(ISNUMBER(MATCH(L367,Ajustes!$B$9:$B$17,0))),"el estado no es de la lista",IF(E367="","falta el cliente",IF(OR(AND(C367&lt;&gt;"",NOT(ISNUMBER(C367))),AND(I367&lt;&gt;"",NOT(ISNUMBER(I367))),AND(M367&lt;&gt;"",NOT(ISNUMBER(M367))),AND(N367&lt;&gt;"",NOT(ISNUMBER(N367)))),"hay una fecha mal escrita",IF(AND(H367&lt;&gt;"",NOT(ISNUMBER(H367))),"el importe no es un número",IF(C367="","falta «Recibido el»",IF(AND(L367&lt;&gt;"Recibido",L367&lt;&gt;"Anulado",I367=""),"falta la entrega acordada",IF(AND(L367&lt;&gt;"Recibido",L367&lt;&gt;"Anulado",M367=""),"falta la fecha del estado",IF(AND(OR(L367="Entregado",L367="Facturado",L367="Cobrado"),N367=""),"falta «Entregado el»",IF(AND(N367&lt;&gt;"",OR(L367="Recibido",L367="Confirmado",L367="Preparado",L367="En reparto")),"tiene «Entregado el»: cambia el estado",IF(OR(INT(C367)&gt;INT(Ajustes!$C$5),AND(M367&lt;&gt;"",INT(M367)&gt;INT(Ajustes!$C$5)),AND(N367&lt;&gt;"",INT(N367)&gt;INT(Ajustes!$C$5))),"hay una fecha posterior a hoy",IF(AND(M367&lt;&gt;"",INT(M367)&lt;INT(C367)),"la fecha del estado es anterior a «Recibido el»",IF(AND(N367&lt;&gt;"",INT(N367)&lt;INT(C367)),"«Entregado el» es anterior a «Recibido el»",""))))))))))))))</f>
        <v/>
      </c>
      <c r="T367">
        <f>IF(COUNTA(B367:P367)&gt;0,1,0)</f>
        <v>0</v>
      </c>
      <c r="U367" t="str">
        <f>IF(T367=0,"",IF(AND(L367="Recibido",M367=""),IF(C367="","",C367),IF(M367="","",M367)))</f>
        <v/>
      </c>
      <c r="V367" t="str">
        <f>IF(OR(T367=0,NOT(ISNUMBER(MATCH(L367,Ajustes!$B$9:$B$17,0)))),"",IF(INDEX(Ajustes!$C$9:$C$17,MATCH(L367,Ajustes!$B$9:$B$17,0))="","",INDEX(Ajustes!$C$9:$C$17,MATCH(L367,Ajustes!$B$9:$B$17,0))))</f>
        <v/>
      </c>
      <c r="W367">
        <f>IF(AND(T367=1,N367="",OR(L367="Recibido",L367="Confirmado",L367="Preparado",L367="En reparto",L367="Incidencia")),1,0)</f>
        <v>0</v>
      </c>
      <c r="X367">
        <f>IF(S367&lt;&gt;"",1,0)</f>
        <v>0</v>
      </c>
      <c r="Y367">
        <f>IF(A367&lt;&gt;"",1,0)</f>
        <v>0</v>
      </c>
      <c r="Z367">
        <f>IF(T367=1,ROW()-5,0)</f>
        <v>0</v>
      </c>
    </row>
    <row r="368">
      <c r="A368" s="21" t="str">
        <f>IF(T368=0,"",IF(S368&lt;&gt;"","Revisa: "&amp;S368,IF(OR(L368="Cobrado",L368="Anulado"),"",IF(AND(N368="",OR(L368="Recibido",L368="Confirmado",L368="Preparado",L368="En reparto",L368="Incidencia"),ISNUMBER(I368),INT(Ajustes!$C$5)&gt;INT(I368)),"Retrasado",IF(OR(L368="Entregado",L368="Facturado"),IF(AND(ISNUMBER(V368),ISNUMBER(N368),INT(Ajustes!$C$5)-INT(N368)&gt;V368),IF(L368="Entregado","Sin facturar","Cobro vencido"),""),IF(AND(ISNUMBER(V368),ISNUMBER(Q368),Q368&gt;V368),INDEX(Ajustes!$E$9:$E$17,MATCH(L368,Ajustes!$B$9:$B$17,0)),""))))))</f>
        <v/>
      </c>
      <c r="B368" s="22" t="n"/>
      <c r="C368" s="23" t="n"/>
      <c r="D368" s="24" t="n"/>
      <c r="E368" s="25" t="n"/>
      <c r="F368" s="25" t="n"/>
      <c r="G368" s="25" t="n"/>
      <c r="H368" s="26" t="n"/>
      <c r="I368" s="23" t="n"/>
      <c r="J368" s="25" t="n"/>
      <c r="K368" s="25" t="n"/>
      <c r="L368" s="25" t="n"/>
      <c r="M368" s="23" t="n"/>
      <c r="N368" s="23" t="n"/>
      <c r="O368" s="27" t="n"/>
      <c r="P368" s="25" t="n"/>
      <c r="Q368" s="28" t="str">
        <f>IF(OR(T368=0,L368="Cobrado",L368="Anulado",NOT(ISNUMBER(U368))),"",MAX(0,INT(Ajustes!$C$5)-INT(U368)))</f>
        <v/>
      </c>
      <c r="R368" s="28" t="str">
        <f>IF(OR(T368=0,L368="Anulado",NOT(ISNUMBER(N368)),NOT(ISNUMBER(I368))),"",IF(INT(N368)=INT(I368),"Sí",IF(INT(N368)&gt;INT(I368),"Tarde","Antes")))</f>
        <v/>
      </c>
      <c r="S368" t="str">
        <f>IF(T368=0,"",IF(L368="","falta el estado",IF(NOT(ISNUMBER(MATCH(L368,Ajustes!$B$9:$B$17,0))),"el estado no es de la lista",IF(E368="","falta el cliente",IF(OR(AND(C368&lt;&gt;"",NOT(ISNUMBER(C368))),AND(I368&lt;&gt;"",NOT(ISNUMBER(I368))),AND(M368&lt;&gt;"",NOT(ISNUMBER(M368))),AND(N368&lt;&gt;"",NOT(ISNUMBER(N368)))),"hay una fecha mal escrita",IF(AND(H368&lt;&gt;"",NOT(ISNUMBER(H368))),"el importe no es un número",IF(C368="","falta «Recibido el»",IF(AND(L368&lt;&gt;"Recibido",L368&lt;&gt;"Anulado",I368=""),"falta la entrega acordada",IF(AND(L368&lt;&gt;"Recibido",L368&lt;&gt;"Anulado",M368=""),"falta la fecha del estado",IF(AND(OR(L368="Entregado",L368="Facturado",L368="Cobrado"),N368=""),"falta «Entregado el»",IF(AND(N368&lt;&gt;"",OR(L368="Recibido",L368="Confirmado",L368="Preparado",L368="En reparto")),"tiene «Entregado el»: cambia el estado",IF(OR(INT(C368)&gt;INT(Ajustes!$C$5),AND(M368&lt;&gt;"",INT(M368)&gt;INT(Ajustes!$C$5)),AND(N368&lt;&gt;"",INT(N368)&gt;INT(Ajustes!$C$5))),"hay una fecha posterior a hoy",IF(AND(M368&lt;&gt;"",INT(M368)&lt;INT(C368)),"la fecha del estado es anterior a «Recibido el»",IF(AND(N368&lt;&gt;"",INT(N368)&lt;INT(C368)),"«Entregado el» es anterior a «Recibido el»",""))))))))))))))</f>
        <v/>
      </c>
      <c r="T368">
        <f>IF(COUNTA(B368:P368)&gt;0,1,0)</f>
        <v>0</v>
      </c>
      <c r="U368" t="str">
        <f>IF(T368=0,"",IF(AND(L368="Recibido",M368=""),IF(C368="","",C368),IF(M368="","",M368)))</f>
        <v/>
      </c>
      <c r="V368" t="str">
        <f>IF(OR(T368=0,NOT(ISNUMBER(MATCH(L368,Ajustes!$B$9:$B$17,0)))),"",IF(INDEX(Ajustes!$C$9:$C$17,MATCH(L368,Ajustes!$B$9:$B$17,0))="","",INDEX(Ajustes!$C$9:$C$17,MATCH(L368,Ajustes!$B$9:$B$17,0))))</f>
        <v/>
      </c>
      <c r="W368">
        <f>IF(AND(T368=1,N368="",OR(L368="Recibido",L368="Confirmado",L368="Preparado",L368="En reparto",L368="Incidencia")),1,0)</f>
        <v>0</v>
      </c>
      <c r="X368">
        <f>IF(S368&lt;&gt;"",1,0)</f>
        <v>0</v>
      </c>
      <c r="Y368">
        <f>IF(A368&lt;&gt;"",1,0)</f>
        <v>0</v>
      </c>
      <c r="Z368">
        <f>IF(T368=1,ROW()-5,0)</f>
        <v>0</v>
      </c>
    </row>
    <row r="369">
      <c r="A369" s="21" t="str">
        <f>IF(T369=0,"",IF(S369&lt;&gt;"","Revisa: "&amp;S369,IF(OR(L369="Cobrado",L369="Anulado"),"",IF(AND(N369="",OR(L369="Recibido",L369="Confirmado",L369="Preparado",L369="En reparto",L369="Incidencia"),ISNUMBER(I369),INT(Ajustes!$C$5)&gt;INT(I369)),"Retrasado",IF(OR(L369="Entregado",L369="Facturado"),IF(AND(ISNUMBER(V369),ISNUMBER(N369),INT(Ajustes!$C$5)-INT(N369)&gt;V369),IF(L369="Entregado","Sin facturar","Cobro vencido"),""),IF(AND(ISNUMBER(V369),ISNUMBER(Q369),Q369&gt;V369),INDEX(Ajustes!$E$9:$E$17,MATCH(L369,Ajustes!$B$9:$B$17,0)),""))))))</f>
        <v/>
      </c>
      <c r="B369" s="22" t="n"/>
      <c r="C369" s="23" t="n"/>
      <c r="D369" s="24" t="n"/>
      <c r="E369" s="25" t="n"/>
      <c r="F369" s="25" t="n"/>
      <c r="G369" s="25" t="n"/>
      <c r="H369" s="26" t="n"/>
      <c r="I369" s="23" t="n"/>
      <c r="J369" s="25" t="n"/>
      <c r="K369" s="25" t="n"/>
      <c r="L369" s="25" t="n"/>
      <c r="M369" s="23" t="n"/>
      <c r="N369" s="23" t="n"/>
      <c r="O369" s="27" t="n"/>
      <c r="P369" s="25" t="n"/>
      <c r="Q369" s="28" t="str">
        <f>IF(OR(T369=0,L369="Cobrado",L369="Anulado",NOT(ISNUMBER(U369))),"",MAX(0,INT(Ajustes!$C$5)-INT(U369)))</f>
        <v/>
      </c>
      <c r="R369" s="28" t="str">
        <f>IF(OR(T369=0,L369="Anulado",NOT(ISNUMBER(N369)),NOT(ISNUMBER(I369))),"",IF(INT(N369)=INT(I369),"Sí",IF(INT(N369)&gt;INT(I369),"Tarde","Antes")))</f>
        <v/>
      </c>
      <c r="S369" t="str">
        <f>IF(T369=0,"",IF(L369="","falta el estado",IF(NOT(ISNUMBER(MATCH(L369,Ajustes!$B$9:$B$17,0))),"el estado no es de la lista",IF(E369="","falta el cliente",IF(OR(AND(C369&lt;&gt;"",NOT(ISNUMBER(C369))),AND(I369&lt;&gt;"",NOT(ISNUMBER(I369))),AND(M369&lt;&gt;"",NOT(ISNUMBER(M369))),AND(N369&lt;&gt;"",NOT(ISNUMBER(N369)))),"hay una fecha mal escrita",IF(AND(H369&lt;&gt;"",NOT(ISNUMBER(H369))),"el importe no es un número",IF(C369="","falta «Recibido el»",IF(AND(L369&lt;&gt;"Recibido",L369&lt;&gt;"Anulado",I369=""),"falta la entrega acordada",IF(AND(L369&lt;&gt;"Recibido",L369&lt;&gt;"Anulado",M369=""),"falta la fecha del estado",IF(AND(OR(L369="Entregado",L369="Facturado",L369="Cobrado"),N369=""),"falta «Entregado el»",IF(AND(N369&lt;&gt;"",OR(L369="Recibido",L369="Confirmado",L369="Preparado",L369="En reparto")),"tiene «Entregado el»: cambia el estado",IF(OR(INT(C369)&gt;INT(Ajustes!$C$5),AND(M369&lt;&gt;"",INT(M369)&gt;INT(Ajustes!$C$5)),AND(N369&lt;&gt;"",INT(N369)&gt;INT(Ajustes!$C$5))),"hay una fecha posterior a hoy",IF(AND(M369&lt;&gt;"",INT(M369)&lt;INT(C369)),"la fecha del estado es anterior a «Recibido el»",IF(AND(N369&lt;&gt;"",INT(N369)&lt;INT(C369)),"«Entregado el» es anterior a «Recibido el»",""))))))))))))))</f>
        <v/>
      </c>
      <c r="T369">
        <f>IF(COUNTA(B369:P369)&gt;0,1,0)</f>
        <v>0</v>
      </c>
      <c r="U369" t="str">
        <f>IF(T369=0,"",IF(AND(L369="Recibido",M369=""),IF(C369="","",C369),IF(M369="","",M369)))</f>
        <v/>
      </c>
      <c r="V369" t="str">
        <f>IF(OR(T369=0,NOT(ISNUMBER(MATCH(L369,Ajustes!$B$9:$B$17,0)))),"",IF(INDEX(Ajustes!$C$9:$C$17,MATCH(L369,Ajustes!$B$9:$B$17,0))="","",INDEX(Ajustes!$C$9:$C$17,MATCH(L369,Ajustes!$B$9:$B$17,0))))</f>
        <v/>
      </c>
      <c r="W369">
        <f>IF(AND(T369=1,N369="",OR(L369="Recibido",L369="Confirmado",L369="Preparado",L369="En reparto",L369="Incidencia")),1,0)</f>
        <v>0</v>
      </c>
      <c r="X369">
        <f>IF(S369&lt;&gt;"",1,0)</f>
        <v>0</v>
      </c>
      <c r="Y369">
        <f>IF(A369&lt;&gt;"",1,0)</f>
        <v>0</v>
      </c>
      <c r="Z369">
        <f>IF(T369=1,ROW()-5,0)</f>
        <v>0</v>
      </c>
    </row>
    <row r="370">
      <c r="A370" s="21" t="str">
        <f>IF(T370=0,"",IF(S370&lt;&gt;"","Revisa: "&amp;S370,IF(OR(L370="Cobrado",L370="Anulado"),"",IF(AND(N370="",OR(L370="Recibido",L370="Confirmado",L370="Preparado",L370="En reparto",L370="Incidencia"),ISNUMBER(I370),INT(Ajustes!$C$5)&gt;INT(I370)),"Retrasado",IF(OR(L370="Entregado",L370="Facturado"),IF(AND(ISNUMBER(V370),ISNUMBER(N370),INT(Ajustes!$C$5)-INT(N370)&gt;V370),IF(L370="Entregado","Sin facturar","Cobro vencido"),""),IF(AND(ISNUMBER(V370),ISNUMBER(Q370),Q370&gt;V370),INDEX(Ajustes!$E$9:$E$17,MATCH(L370,Ajustes!$B$9:$B$17,0)),""))))))</f>
        <v/>
      </c>
      <c r="B370" s="22" t="n"/>
      <c r="C370" s="23" t="n"/>
      <c r="D370" s="24" t="n"/>
      <c r="E370" s="25" t="n"/>
      <c r="F370" s="25" t="n"/>
      <c r="G370" s="25" t="n"/>
      <c r="H370" s="26" t="n"/>
      <c r="I370" s="23" t="n"/>
      <c r="J370" s="25" t="n"/>
      <c r="K370" s="25" t="n"/>
      <c r="L370" s="25" t="n"/>
      <c r="M370" s="23" t="n"/>
      <c r="N370" s="23" t="n"/>
      <c r="O370" s="27" t="n"/>
      <c r="P370" s="25" t="n"/>
      <c r="Q370" s="28" t="str">
        <f>IF(OR(T370=0,L370="Cobrado",L370="Anulado",NOT(ISNUMBER(U370))),"",MAX(0,INT(Ajustes!$C$5)-INT(U370)))</f>
        <v/>
      </c>
      <c r="R370" s="28" t="str">
        <f>IF(OR(T370=0,L370="Anulado",NOT(ISNUMBER(N370)),NOT(ISNUMBER(I370))),"",IF(INT(N370)=INT(I370),"Sí",IF(INT(N370)&gt;INT(I370),"Tarde","Antes")))</f>
        <v/>
      </c>
      <c r="S370" t="str">
        <f>IF(T370=0,"",IF(L370="","falta el estado",IF(NOT(ISNUMBER(MATCH(L370,Ajustes!$B$9:$B$17,0))),"el estado no es de la lista",IF(E370="","falta el cliente",IF(OR(AND(C370&lt;&gt;"",NOT(ISNUMBER(C370))),AND(I370&lt;&gt;"",NOT(ISNUMBER(I370))),AND(M370&lt;&gt;"",NOT(ISNUMBER(M370))),AND(N370&lt;&gt;"",NOT(ISNUMBER(N370)))),"hay una fecha mal escrita",IF(AND(H370&lt;&gt;"",NOT(ISNUMBER(H370))),"el importe no es un número",IF(C370="","falta «Recibido el»",IF(AND(L370&lt;&gt;"Recibido",L370&lt;&gt;"Anulado",I370=""),"falta la entrega acordada",IF(AND(L370&lt;&gt;"Recibido",L370&lt;&gt;"Anulado",M370=""),"falta la fecha del estado",IF(AND(OR(L370="Entregado",L370="Facturado",L370="Cobrado"),N370=""),"falta «Entregado el»",IF(AND(N370&lt;&gt;"",OR(L370="Recibido",L370="Confirmado",L370="Preparado",L370="En reparto")),"tiene «Entregado el»: cambia el estado",IF(OR(INT(C370)&gt;INT(Ajustes!$C$5),AND(M370&lt;&gt;"",INT(M370)&gt;INT(Ajustes!$C$5)),AND(N370&lt;&gt;"",INT(N370)&gt;INT(Ajustes!$C$5))),"hay una fecha posterior a hoy",IF(AND(M370&lt;&gt;"",INT(M370)&lt;INT(C370)),"la fecha del estado es anterior a «Recibido el»",IF(AND(N370&lt;&gt;"",INT(N370)&lt;INT(C370)),"«Entregado el» es anterior a «Recibido el»",""))))))))))))))</f>
        <v/>
      </c>
      <c r="T370">
        <f>IF(COUNTA(B370:P370)&gt;0,1,0)</f>
        <v>0</v>
      </c>
      <c r="U370" t="str">
        <f>IF(T370=0,"",IF(AND(L370="Recibido",M370=""),IF(C370="","",C370),IF(M370="","",M370)))</f>
        <v/>
      </c>
      <c r="V370" t="str">
        <f>IF(OR(T370=0,NOT(ISNUMBER(MATCH(L370,Ajustes!$B$9:$B$17,0)))),"",IF(INDEX(Ajustes!$C$9:$C$17,MATCH(L370,Ajustes!$B$9:$B$17,0))="","",INDEX(Ajustes!$C$9:$C$17,MATCH(L370,Ajustes!$B$9:$B$17,0))))</f>
        <v/>
      </c>
      <c r="W370">
        <f>IF(AND(T370=1,N370="",OR(L370="Recibido",L370="Confirmado",L370="Preparado",L370="En reparto",L370="Incidencia")),1,0)</f>
        <v>0</v>
      </c>
      <c r="X370">
        <f>IF(S370&lt;&gt;"",1,0)</f>
        <v>0</v>
      </c>
      <c r="Y370">
        <f>IF(A370&lt;&gt;"",1,0)</f>
        <v>0</v>
      </c>
      <c r="Z370">
        <f>IF(T370=1,ROW()-5,0)</f>
        <v>0</v>
      </c>
    </row>
    <row r="371">
      <c r="A371" s="21" t="str">
        <f>IF(T371=0,"",IF(S371&lt;&gt;"","Revisa: "&amp;S371,IF(OR(L371="Cobrado",L371="Anulado"),"",IF(AND(N371="",OR(L371="Recibido",L371="Confirmado",L371="Preparado",L371="En reparto",L371="Incidencia"),ISNUMBER(I371),INT(Ajustes!$C$5)&gt;INT(I371)),"Retrasado",IF(OR(L371="Entregado",L371="Facturado"),IF(AND(ISNUMBER(V371),ISNUMBER(N371),INT(Ajustes!$C$5)-INT(N371)&gt;V371),IF(L371="Entregado","Sin facturar","Cobro vencido"),""),IF(AND(ISNUMBER(V371),ISNUMBER(Q371),Q371&gt;V371),INDEX(Ajustes!$E$9:$E$17,MATCH(L371,Ajustes!$B$9:$B$17,0)),""))))))</f>
        <v/>
      </c>
      <c r="B371" s="22" t="n"/>
      <c r="C371" s="23" t="n"/>
      <c r="D371" s="24" t="n"/>
      <c r="E371" s="25" t="n"/>
      <c r="F371" s="25" t="n"/>
      <c r="G371" s="25" t="n"/>
      <c r="H371" s="26" t="n"/>
      <c r="I371" s="23" t="n"/>
      <c r="J371" s="25" t="n"/>
      <c r="K371" s="25" t="n"/>
      <c r="L371" s="25" t="n"/>
      <c r="M371" s="23" t="n"/>
      <c r="N371" s="23" t="n"/>
      <c r="O371" s="27" t="n"/>
      <c r="P371" s="25" t="n"/>
      <c r="Q371" s="28" t="str">
        <f>IF(OR(T371=0,L371="Cobrado",L371="Anulado",NOT(ISNUMBER(U371))),"",MAX(0,INT(Ajustes!$C$5)-INT(U371)))</f>
        <v/>
      </c>
      <c r="R371" s="28" t="str">
        <f>IF(OR(T371=0,L371="Anulado",NOT(ISNUMBER(N371)),NOT(ISNUMBER(I371))),"",IF(INT(N371)=INT(I371),"Sí",IF(INT(N371)&gt;INT(I371),"Tarde","Antes")))</f>
        <v/>
      </c>
      <c r="S371" t="str">
        <f>IF(T371=0,"",IF(L371="","falta el estado",IF(NOT(ISNUMBER(MATCH(L371,Ajustes!$B$9:$B$17,0))),"el estado no es de la lista",IF(E371="","falta el cliente",IF(OR(AND(C371&lt;&gt;"",NOT(ISNUMBER(C371))),AND(I371&lt;&gt;"",NOT(ISNUMBER(I371))),AND(M371&lt;&gt;"",NOT(ISNUMBER(M371))),AND(N371&lt;&gt;"",NOT(ISNUMBER(N371)))),"hay una fecha mal escrita",IF(AND(H371&lt;&gt;"",NOT(ISNUMBER(H371))),"el importe no es un número",IF(C371="","falta «Recibido el»",IF(AND(L371&lt;&gt;"Recibido",L371&lt;&gt;"Anulado",I371=""),"falta la entrega acordada",IF(AND(L371&lt;&gt;"Recibido",L371&lt;&gt;"Anulado",M371=""),"falta la fecha del estado",IF(AND(OR(L371="Entregado",L371="Facturado",L371="Cobrado"),N371=""),"falta «Entregado el»",IF(AND(N371&lt;&gt;"",OR(L371="Recibido",L371="Confirmado",L371="Preparado",L371="En reparto")),"tiene «Entregado el»: cambia el estado",IF(OR(INT(C371)&gt;INT(Ajustes!$C$5),AND(M371&lt;&gt;"",INT(M371)&gt;INT(Ajustes!$C$5)),AND(N371&lt;&gt;"",INT(N371)&gt;INT(Ajustes!$C$5))),"hay una fecha posterior a hoy",IF(AND(M371&lt;&gt;"",INT(M371)&lt;INT(C371)),"la fecha del estado es anterior a «Recibido el»",IF(AND(N371&lt;&gt;"",INT(N371)&lt;INT(C371)),"«Entregado el» es anterior a «Recibido el»",""))))))))))))))</f>
        <v/>
      </c>
      <c r="T371">
        <f>IF(COUNTA(B371:P371)&gt;0,1,0)</f>
        <v>0</v>
      </c>
      <c r="U371" t="str">
        <f>IF(T371=0,"",IF(AND(L371="Recibido",M371=""),IF(C371="","",C371),IF(M371="","",M371)))</f>
        <v/>
      </c>
      <c r="V371" t="str">
        <f>IF(OR(T371=0,NOT(ISNUMBER(MATCH(L371,Ajustes!$B$9:$B$17,0)))),"",IF(INDEX(Ajustes!$C$9:$C$17,MATCH(L371,Ajustes!$B$9:$B$17,0))="","",INDEX(Ajustes!$C$9:$C$17,MATCH(L371,Ajustes!$B$9:$B$17,0))))</f>
        <v/>
      </c>
      <c r="W371">
        <f>IF(AND(T371=1,N371="",OR(L371="Recibido",L371="Confirmado",L371="Preparado",L371="En reparto",L371="Incidencia")),1,0)</f>
        <v>0</v>
      </c>
      <c r="X371">
        <f>IF(S371&lt;&gt;"",1,0)</f>
        <v>0</v>
      </c>
      <c r="Y371">
        <f>IF(A371&lt;&gt;"",1,0)</f>
        <v>0</v>
      </c>
      <c r="Z371">
        <f>IF(T371=1,ROW()-5,0)</f>
        <v>0</v>
      </c>
    </row>
    <row r="372">
      <c r="A372" s="21" t="str">
        <f>IF(T372=0,"",IF(S372&lt;&gt;"","Revisa: "&amp;S372,IF(OR(L372="Cobrado",L372="Anulado"),"",IF(AND(N372="",OR(L372="Recibido",L372="Confirmado",L372="Preparado",L372="En reparto",L372="Incidencia"),ISNUMBER(I372),INT(Ajustes!$C$5)&gt;INT(I372)),"Retrasado",IF(OR(L372="Entregado",L372="Facturado"),IF(AND(ISNUMBER(V372),ISNUMBER(N372),INT(Ajustes!$C$5)-INT(N372)&gt;V372),IF(L372="Entregado","Sin facturar","Cobro vencido"),""),IF(AND(ISNUMBER(V372),ISNUMBER(Q372),Q372&gt;V372),INDEX(Ajustes!$E$9:$E$17,MATCH(L372,Ajustes!$B$9:$B$17,0)),""))))))</f>
        <v/>
      </c>
      <c r="B372" s="22" t="n"/>
      <c r="C372" s="23" t="n"/>
      <c r="D372" s="24" t="n"/>
      <c r="E372" s="25" t="n"/>
      <c r="F372" s="25" t="n"/>
      <c r="G372" s="25" t="n"/>
      <c r="H372" s="26" t="n"/>
      <c r="I372" s="23" t="n"/>
      <c r="J372" s="25" t="n"/>
      <c r="K372" s="25" t="n"/>
      <c r="L372" s="25" t="n"/>
      <c r="M372" s="23" t="n"/>
      <c r="N372" s="23" t="n"/>
      <c r="O372" s="27" t="n"/>
      <c r="P372" s="25" t="n"/>
      <c r="Q372" s="28" t="str">
        <f>IF(OR(T372=0,L372="Cobrado",L372="Anulado",NOT(ISNUMBER(U372))),"",MAX(0,INT(Ajustes!$C$5)-INT(U372)))</f>
        <v/>
      </c>
      <c r="R372" s="28" t="str">
        <f>IF(OR(T372=0,L372="Anulado",NOT(ISNUMBER(N372)),NOT(ISNUMBER(I372))),"",IF(INT(N372)=INT(I372),"Sí",IF(INT(N372)&gt;INT(I372),"Tarde","Antes")))</f>
        <v/>
      </c>
      <c r="S372" t="str">
        <f>IF(T372=0,"",IF(L372="","falta el estado",IF(NOT(ISNUMBER(MATCH(L372,Ajustes!$B$9:$B$17,0))),"el estado no es de la lista",IF(E372="","falta el cliente",IF(OR(AND(C372&lt;&gt;"",NOT(ISNUMBER(C372))),AND(I372&lt;&gt;"",NOT(ISNUMBER(I372))),AND(M372&lt;&gt;"",NOT(ISNUMBER(M372))),AND(N372&lt;&gt;"",NOT(ISNUMBER(N372)))),"hay una fecha mal escrita",IF(AND(H372&lt;&gt;"",NOT(ISNUMBER(H372))),"el importe no es un número",IF(C372="","falta «Recibido el»",IF(AND(L372&lt;&gt;"Recibido",L372&lt;&gt;"Anulado",I372=""),"falta la entrega acordada",IF(AND(L372&lt;&gt;"Recibido",L372&lt;&gt;"Anulado",M372=""),"falta la fecha del estado",IF(AND(OR(L372="Entregado",L372="Facturado",L372="Cobrado"),N372=""),"falta «Entregado el»",IF(AND(N372&lt;&gt;"",OR(L372="Recibido",L372="Confirmado",L372="Preparado",L372="En reparto")),"tiene «Entregado el»: cambia el estado",IF(OR(INT(C372)&gt;INT(Ajustes!$C$5),AND(M372&lt;&gt;"",INT(M372)&gt;INT(Ajustes!$C$5)),AND(N372&lt;&gt;"",INT(N372)&gt;INT(Ajustes!$C$5))),"hay una fecha posterior a hoy",IF(AND(M372&lt;&gt;"",INT(M372)&lt;INT(C372)),"la fecha del estado es anterior a «Recibido el»",IF(AND(N372&lt;&gt;"",INT(N372)&lt;INT(C372)),"«Entregado el» es anterior a «Recibido el»",""))))))))))))))</f>
        <v/>
      </c>
      <c r="T372">
        <f>IF(COUNTA(B372:P372)&gt;0,1,0)</f>
        <v>0</v>
      </c>
      <c r="U372" t="str">
        <f>IF(T372=0,"",IF(AND(L372="Recibido",M372=""),IF(C372="","",C372),IF(M372="","",M372)))</f>
        <v/>
      </c>
      <c r="V372" t="str">
        <f>IF(OR(T372=0,NOT(ISNUMBER(MATCH(L372,Ajustes!$B$9:$B$17,0)))),"",IF(INDEX(Ajustes!$C$9:$C$17,MATCH(L372,Ajustes!$B$9:$B$17,0))="","",INDEX(Ajustes!$C$9:$C$17,MATCH(L372,Ajustes!$B$9:$B$17,0))))</f>
        <v/>
      </c>
      <c r="W372">
        <f>IF(AND(T372=1,N372="",OR(L372="Recibido",L372="Confirmado",L372="Preparado",L372="En reparto",L372="Incidencia")),1,0)</f>
        <v>0</v>
      </c>
      <c r="X372">
        <f>IF(S372&lt;&gt;"",1,0)</f>
        <v>0</v>
      </c>
      <c r="Y372">
        <f>IF(A372&lt;&gt;"",1,0)</f>
        <v>0</v>
      </c>
      <c r="Z372">
        <f>IF(T372=1,ROW()-5,0)</f>
        <v>0</v>
      </c>
    </row>
    <row r="373">
      <c r="A373" s="21" t="str">
        <f>IF(T373=0,"",IF(S373&lt;&gt;"","Revisa: "&amp;S373,IF(OR(L373="Cobrado",L373="Anulado"),"",IF(AND(N373="",OR(L373="Recibido",L373="Confirmado",L373="Preparado",L373="En reparto",L373="Incidencia"),ISNUMBER(I373),INT(Ajustes!$C$5)&gt;INT(I373)),"Retrasado",IF(OR(L373="Entregado",L373="Facturado"),IF(AND(ISNUMBER(V373),ISNUMBER(N373),INT(Ajustes!$C$5)-INT(N373)&gt;V373),IF(L373="Entregado","Sin facturar","Cobro vencido"),""),IF(AND(ISNUMBER(V373),ISNUMBER(Q373),Q373&gt;V373),INDEX(Ajustes!$E$9:$E$17,MATCH(L373,Ajustes!$B$9:$B$17,0)),""))))))</f>
        <v/>
      </c>
      <c r="B373" s="22" t="n"/>
      <c r="C373" s="23" t="n"/>
      <c r="D373" s="24" t="n"/>
      <c r="E373" s="25" t="n"/>
      <c r="F373" s="25" t="n"/>
      <c r="G373" s="25" t="n"/>
      <c r="H373" s="26" t="n"/>
      <c r="I373" s="23" t="n"/>
      <c r="J373" s="25" t="n"/>
      <c r="K373" s="25" t="n"/>
      <c r="L373" s="25" t="n"/>
      <c r="M373" s="23" t="n"/>
      <c r="N373" s="23" t="n"/>
      <c r="O373" s="27" t="n"/>
      <c r="P373" s="25" t="n"/>
      <c r="Q373" s="28" t="str">
        <f>IF(OR(T373=0,L373="Cobrado",L373="Anulado",NOT(ISNUMBER(U373))),"",MAX(0,INT(Ajustes!$C$5)-INT(U373)))</f>
        <v/>
      </c>
      <c r="R373" s="28" t="str">
        <f>IF(OR(T373=0,L373="Anulado",NOT(ISNUMBER(N373)),NOT(ISNUMBER(I373))),"",IF(INT(N373)=INT(I373),"Sí",IF(INT(N373)&gt;INT(I373),"Tarde","Antes")))</f>
        <v/>
      </c>
      <c r="S373" t="str">
        <f>IF(T373=0,"",IF(L373="","falta el estado",IF(NOT(ISNUMBER(MATCH(L373,Ajustes!$B$9:$B$17,0))),"el estado no es de la lista",IF(E373="","falta el cliente",IF(OR(AND(C373&lt;&gt;"",NOT(ISNUMBER(C373))),AND(I373&lt;&gt;"",NOT(ISNUMBER(I373))),AND(M373&lt;&gt;"",NOT(ISNUMBER(M373))),AND(N373&lt;&gt;"",NOT(ISNUMBER(N373)))),"hay una fecha mal escrita",IF(AND(H373&lt;&gt;"",NOT(ISNUMBER(H373))),"el importe no es un número",IF(C373="","falta «Recibido el»",IF(AND(L373&lt;&gt;"Recibido",L373&lt;&gt;"Anulado",I373=""),"falta la entrega acordada",IF(AND(L373&lt;&gt;"Recibido",L373&lt;&gt;"Anulado",M373=""),"falta la fecha del estado",IF(AND(OR(L373="Entregado",L373="Facturado",L373="Cobrado"),N373=""),"falta «Entregado el»",IF(AND(N373&lt;&gt;"",OR(L373="Recibido",L373="Confirmado",L373="Preparado",L373="En reparto")),"tiene «Entregado el»: cambia el estado",IF(OR(INT(C373)&gt;INT(Ajustes!$C$5),AND(M373&lt;&gt;"",INT(M373)&gt;INT(Ajustes!$C$5)),AND(N373&lt;&gt;"",INT(N373)&gt;INT(Ajustes!$C$5))),"hay una fecha posterior a hoy",IF(AND(M373&lt;&gt;"",INT(M373)&lt;INT(C373)),"la fecha del estado es anterior a «Recibido el»",IF(AND(N373&lt;&gt;"",INT(N373)&lt;INT(C373)),"«Entregado el» es anterior a «Recibido el»",""))))))))))))))</f>
        <v/>
      </c>
      <c r="T373">
        <f>IF(COUNTA(B373:P373)&gt;0,1,0)</f>
        <v>0</v>
      </c>
      <c r="U373" t="str">
        <f>IF(T373=0,"",IF(AND(L373="Recibido",M373=""),IF(C373="","",C373),IF(M373="","",M373)))</f>
        <v/>
      </c>
      <c r="V373" t="str">
        <f>IF(OR(T373=0,NOT(ISNUMBER(MATCH(L373,Ajustes!$B$9:$B$17,0)))),"",IF(INDEX(Ajustes!$C$9:$C$17,MATCH(L373,Ajustes!$B$9:$B$17,0))="","",INDEX(Ajustes!$C$9:$C$17,MATCH(L373,Ajustes!$B$9:$B$17,0))))</f>
        <v/>
      </c>
      <c r="W373">
        <f>IF(AND(T373=1,N373="",OR(L373="Recibido",L373="Confirmado",L373="Preparado",L373="En reparto",L373="Incidencia")),1,0)</f>
        <v>0</v>
      </c>
      <c r="X373">
        <f>IF(S373&lt;&gt;"",1,0)</f>
        <v>0</v>
      </c>
      <c r="Y373">
        <f>IF(A373&lt;&gt;"",1,0)</f>
        <v>0</v>
      </c>
      <c r="Z373">
        <f>IF(T373=1,ROW()-5,0)</f>
        <v>0</v>
      </c>
    </row>
    <row r="374">
      <c r="A374" s="21" t="str">
        <f>IF(T374=0,"",IF(S374&lt;&gt;"","Revisa: "&amp;S374,IF(OR(L374="Cobrado",L374="Anulado"),"",IF(AND(N374="",OR(L374="Recibido",L374="Confirmado",L374="Preparado",L374="En reparto",L374="Incidencia"),ISNUMBER(I374),INT(Ajustes!$C$5)&gt;INT(I374)),"Retrasado",IF(OR(L374="Entregado",L374="Facturado"),IF(AND(ISNUMBER(V374),ISNUMBER(N374),INT(Ajustes!$C$5)-INT(N374)&gt;V374),IF(L374="Entregado","Sin facturar","Cobro vencido"),""),IF(AND(ISNUMBER(V374),ISNUMBER(Q374),Q374&gt;V374),INDEX(Ajustes!$E$9:$E$17,MATCH(L374,Ajustes!$B$9:$B$17,0)),""))))))</f>
        <v/>
      </c>
      <c r="B374" s="22" t="n"/>
      <c r="C374" s="23" t="n"/>
      <c r="D374" s="24" t="n"/>
      <c r="E374" s="25" t="n"/>
      <c r="F374" s="25" t="n"/>
      <c r="G374" s="25" t="n"/>
      <c r="H374" s="26" t="n"/>
      <c r="I374" s="23" t="n"/>
      <c r="J374" s="25" t="n"/>
      <c r="K374" s="25" t="n"/>
      <c r="L374" s="25" t="n"/>
      <c r="M374" s="23" t="n"/>
      <c r="N374" s="23" t="n"/>
      <c r="O374" s="27" t="n"/>
      <c r="P374" s="25" t="n"/>
      <c r="Q374" s="28" t="str">
        <f>IF(OR(T374=0,L374="Cobrado",L374="Anulado",NOT(ISNUMBER(U374))),"",MAX(0,INT(Ajustes!$C$5)-INT(U374)))</f>
        <v/>
      </c>
      <c r="R374" s="28" t="str">
        <f>IF(OR(T374=0,L374="Anulado",NOT(ISNUMBER(N374)),NOT(ISNUMBER(I374))),"",IF(INT(N374)=INT(I374),"Sí",IF(INT(N374)&gt;INT(I374),"Tarde","Antes")))</f>
        <v/>
      </c>
      <c r="S374" t="str">
        <f>IF(T374=0,"",IF(L374="","falta el estado",IF(NOT(ISNUMBER(MATCH(L374,Ajustes!$B$9:$B$17,0))),"el estado no es de la lista",IF(E374="","falta el cliente",IF(OR(AND(C374&lt;&gt;"",NOT(ISNUMBER(C374))),AND(I374&lt;&gt;"",NOT(ISNUMBER(I374))),AND(M374&lt;&gt;"",NOT(ISNUMBER(M374))),AND(N374&lt;&gt;"",NOT(ISNUMBER(N374)))),"hay una fecha mal escrita",IF(AND(H374&lt;&gt;"",NOT(ISNUMBER(H374))),"el importe no es un número",IF(C374="","falta «Recibido el»",IF(AND(L374&lt;&gt;"Recibido",L374&lt;&gt;"Anulado",I374=""),"falta la entrega acordada",IF(AND(L374&lt;&gt;"Recibido",L374&lt;&gt;"Anulado",M374=""),"falta la fecha del estado",IF(AND(OR(L374="Entregado",L374="Facturado",L374="Cobrado"),N374=""),"falta «Entregado el»",IF(AND(N374&lt;&gt;"",OR(L374="Recibido",L374="Confirmado",L374="Preparado",L374="En reparto")),"tiene «Entregado el»: cambia el estado",IF(OR(INT(C374)&gt;INT(Ajustes!$C$5),AND(M374&lt;&gt;"",INT(M374)&gt;INT(Ajustes!$C$5)),AND(N374&lt;&gt;"",INT(N374)&gt;INT(Ajustes!$C$5))),"hay una fecha posterior a hoy",IF(AND(M374&lt;&gt;"",INT(M374)&lt;INT(C374)),"la fecha del estado es anterior a «Recibido el»",IF(AND(N374&lt;&gt;"",INT(N374)&lt;INT(C374)),"«Entregado el» es anterior a «Recibido el»",""))))))))))))))</f>
        <v/>
      </c>
      <c r="T374">
        <f>IF(COUNTA(B374:P374)&gt;0,1,0)</f>
        <v>0</v>
      </c>
      <c r="U374" t="str">
        <f>IF(T374=0,"",IF(AND(L374="Recibido",M374=""),IF(C374="","",C374),IF(M374="","",M374)))</f>
        <v/>
      </c>
      <c r="V374" t="str">
        <f>IF(OR(T374=0,NOT(ISNUMBER(MATCH(L374,Ajustes!$B$9:$B$17,0)))),"",IF(INDEX(Ajustes!$C$9:$C$17,MATCH(L374,Ajustes!$B$9:$B$17,0))="","",INDEX(Ajustes!$C$9:$C$17,MATCH(L374,Ajustes!$B$9:$B$17,0))))</f>
        <v/>
      </c>
      <c r="W374">
        <f>IF(AND(T374=1,N374="",OR(L374="Recibido",L374="Confirmado",L374="Preparado",L374="En reparto",L374="Incidencia")),1,0)</f>
        <v>0</v>
      </c>
      <c r="X374">
        <f>IF(S374&lt;&gt;"",1,0)</f>
        <v>0</v>
      </c>
      <c r="Y374">
        <f>IF(A374&lt;&gt;"",1,0)</f>
        <v>0</v>
      </c>
      <c r="Z374">
        <f>IF(T374=1,ROW()-5,0)</f>
        <v>0</v>
      </c>
    </row>
    <row r="375">
      <c r="A375" s="21" t="str">
        <f>IF(T375=0,"",IF(S375&lt;&gt;"","Revisa: "&amp;S375,IF(OR(L375="Cobrado",L375="Anulado"),"",IF(AND(N375="",OR(L375="Recibido",L375="Confirmado",L375="Preparado",L375="En reparto",L375="Incidencia"),ISNUMBER(I375),INT(Ajustes!$C$5)&gt;INT(I375)),"Retrasado",IF(OR(L375="Entregado",L375="Facturado"),IF(AND(ISNUMBER(V375),ISNUMBER(N375),INT(Ajustes!$C$5)-INT(N375)&gt;V375),IF(L375="Entregado","Sin facturar","Cobro vencido"),""),IF(AND(ISNUMBER(V375),ISNUMBER(Q375),Q375&gt;V375),INDEX(Ajustes!$E$9:$E$17,MATCH(L375,Ajustes!$B$9:$B$17,0)),""))))))</f>
        <v/>
      </c>
      <c r="B375" s="22" t="n"/>
      <c r="C375" s="23" t="n"/>
      <c r="D375" s="24" t="n"/>
      <c r="E375" s="25" t="n"/>
      <c r="F375" s="25" t="n"/>
      <c r="G375" s="25" t="n"/>
      <c r="H375" s="26" t="n"/>
      <c r="I375" s="23" t="n"/>
      <c r="J375" s="25" t="n"/>
      <c r="K375" s="25" t="n"/>
      <c r="L375" s="25" t="n"/>
      <c r="M375" s="23" t="n"/>
      <c r="N375" s="23" t="n"/>
      <c r="O375" s="27" t="n"/>
      <c r="P375" s="25" t="n"/>
      <c r="Q375" s="28" t="str">
        <f>IF(OR(T375=0,L375="Cobrado",L375="Anulado",NOT(ISNUMBER(U375))),"",MAX(0,INT(Ajustes!$C$5)-INT(U375)))</f>
        <v/>
      </c>
      <c r="R375" s="28" t="str">
        <f>IF(OR(T375=0,L375="Anulado",NOT(ISNUMBER(N375)),NOT(ISNUMBER(I375))),"",IF(INT(N375)=INT(I375),"Sí",IF(INT(N375)&gt;INT(I375),"Tarde","Antes")))</f>
        <v/>
      </c>
      <c r="S375" t="str">
        <f>IF(T375=0,"",IF(L375="","falta el estado",IF(NOT(ISNUMBER(MATCH(L375,Ajustes!$B$9:$B$17,0))),"el estado no es de la lista",IF(E375="","falta el cliente",IF(OR(AND(C375&lt;&gt;"",NOT(ISNUMBER(C375))),AND(I375&lt;&gt;"",NOT(ISNUMBER(I375))),AND(M375&lt;&gt;"",NOT(ISNUMBER(M375))),AND(N375&lt;&gt;"",NOT(ISNUMBER(N375)))),"hay una fecha mal escrita",IF(AND(H375&lt;&gt;"",NOT(ISNUMBER(H375))),"el importe no es un número",IF(C375="","falta «Recibido el»",IF(AND(L375&lt;&gt;"Recibido",L375&lt;&gt;"Anulado",I375=""),"falta la entrega acordada",IF(AND(L375&lt;&gt;"Recibido",L375&lt;&gt;"Anulado",M375=""),"falta la fecha del estado",IF(AND(OR(L375="Entregado",L375="Facturado",L375="Cobrado"),N375=""),"falta «Entregado el»",IF(AND(N375&lt;&gt;"",OR(L375="Recibido",L375="Confirmado",L375="Preparado",L375="En reparto")),"tiene «Entregado el»: cambia el estado",IF(OR(INT(C375)&gt;INT(Ajustes!$C$5),AND(M375&lt;&gt;"",INT(M375)&gt;INT(Ajustes!$C$5)),AND(N375&lt;&gt;"",INT(N375)&gt;INT(Ajustes!$C$5))),"hay una fecha posterior a hoy",IF(AND(M375&lt;&gt;"",INT(M375)&lt;INT(C375)),"la fecha del estado es anterior a «Recibido el»",IF(AND(N375&lt;&gt;"",INT(N375)&lt;INT(C375)),"«Entregado el» es anterior a «Recibido el»",""))))))))))))))</f>
        <v/>
      </c>
      <c r="T375">
        <f>IF(COUNTA(B375:P375)&gt;0,1,0)</f>
        <v>0</v>
      </c>
      <c r="U375" t="str">
        <f>IF(T375=0,"",IF(AND(L375="Recibido",M375=""),IF(C375="","",C375),IF(M375="","",M375)))</f>
        <v/>
      </c>
      <c r="V375" t="str">
        <f>IF(OR(T375=0,NOT(ISNUMBER(MATCH(L375,Ajustes!$B$9:$B$17,0)))),"",IF(INDEX(Ajustes!$C$9:$C$17,MATCH(L375,Ajustes!$B$9:$B$17,0))="","",INDEX(Ajustes!$C$9:$C$17,MATCH(L375,Ajustes!$B$9:$B$17,0))))</f>
        <v/>
      </c>
      <c r="W375">
        <f>IF(AND(T375=1,N375="",OR(L375="Recibido",L375="Confirmado",L375="Preparado",L375="En reparto",L375="Incidencia")),1,0)</f>
        <v>0</v>
      </c>
      <c r="X375">
        <f>IF(S375&lt;&gt;"",1,0)</f>
        <v>0</v>
      </c>
      <c r="Y375">
        <f>IF(A375&lt;&gt;"",1,0)</f>
        <v>0</v>
      </c>
      <c r="Z375">
        <f>IF(T375=1,ROW()-5,0)</f>
        <v>0</v>
      </c>
    </row>
    <row r="376">
      <c r="A376" s="21" t="str">
        <f>IF(T376=0,"",IF(S376&lt;&gt;"","Revisa: "&amp;S376,IF(OR(L376="Cobrado",L376="Anulado"),"",IF(AND(N376="",OR(L376="Recibido",L376="Confirmado",L376="Preparado",L376="En reparto",L376="Incidencia"),ISNUMBER(I376),INT(Ajustes!$C$5)&gt;INT(I376)),"Retrasado",IF(OR(L376="Entregado",L376="Facturado"),IF(AND(ISNUMBER(V376),ISNUMBER(N376),INT(Ajustes!$C$5)-INT(N376)&gt;V376),IF(L376="Entregado","Sin facturar","Cobro vencido"),""),IF(AND(ISNUMBER(V376),ISNUMBER(Q376),Q376&gt;V376),INDEX(Ajustes!$E$9:$E$17,MATCH(L376,Ajustes!$B$9:$B$17,0)),""))))))</f>
        <v/>
      </c>
      <c r="B376" s="22" t="n"/>
      <c r="C376" s="23" t="n"/>
      <c r="D376" s="24" t="n"/>
      <c r="E376" s="25" t="n"/>
      <c r="F376" s="25" t="n"/>
      <c r="G376" s="25" t="n"/>
      <c r="H376" s="26" t="n"/>
      <c r="I376" s="23" t="n"/>
      <c r="J376" s="25" t="n"/>
      <c r="K376" s="25" t="n"/>
      <c r="L376" s="25" t="n"/>
      <c r="M376" s="23" t="n"/>
      <c r="N376" s="23" t="n"/>
      <c r="O376" s="27" t="n"/>
      <c r="P376" s="25" t="n"/>
      <c r="Q376" s="28" t="str">
        <f>IF(OR(T376=0,L376="Cobrado",L376="Anulado",NOT(ISNUMBER(U376))),"",MAX(0,INT(Ajustes!$C$5)-INT(U376)))</f>
        <v/>
      </c>
      <c r="R376" s="28" t="str">
        <f>IF(OR(T376=0,L376="Anulado",NOT(ISNUMBER(N376)),NOT(ISNUMBER(I376))),"",IF(INT(N376)=INT(I376),"Sí",IF(INT(N376)&gt;INT(I376),"Tarde","Antes")))</f>
        <v/>
      </c>
      <c r="S376" t="str">
        <f>IF(T376=0,"",IF(L376="","falta el estado",IF(NOT(ISNUMBER(MATCH(L376,Ajustes!$B$9:$B$17,0))),"el estado no es de la lista",IF(E376="","falta el cliente",IF(OR(AND(C376&lt;&gt;"",NOT(ISNUMBER(C376))),AND(I376&lt;&gt;"",NOT(ISNUMBER(I376))),AND(M376&lt;&gt;"",NOT(ISNUMBER(M376))),AND(N376&lt;&gt;"",NOT(ISNUMBER(N376)))),"hay una fecha mal escrita",IF(AND(H376&lt;&gt;"",NOT(ISNUMBER(H376))),"el importe no es un número",IF(C376="","falta «Recibido el»",IF(AND(L376&lt;&gt;"Recibido",L376&lt;&gt;"Anulado",I376=""),"falta la entrega acordada",IF(AND(L376&lt;&gt;"Recibido",L376&lt;&gt;"Anulado",M376=""),"falta la fecha del estado",IF(AND(OR(L376="Entregado",L376="Facturado",L376="Cobrado"),N376=""),"falta «Entregado el»",IF(AND(N376&lt;&gt;"",OR(L376="Recibido",L376="Confirmado",L376="Preparado",L376="En reparto")),"tiene «Entregado el»: cambia el estado",IF(OR(INT(C376)&gt;INT(Ajustes!$C$5),AND(M376&lt;&gt;"",INT(M376)&gt;INT(Ajustes!$C$5)),AND(N376&lt;&gt;"",INT(N376)&gt;INT(Ajustes!$C$5))),"hay una fecha posterior a hoy",IF(AND(M376&lt;&gt;"",INT(M376)&lt;INT(C376)),"la fecha del estado es anterior a «Recibido el»",IF(AND(N376&lt;&gt;"",INT(N376)&lt;INT(C376)),"«Entregado el» es anterior a «Recibido el»",""))))))))))))))</f>
        <v/>
      </c>
      <c r="T376">
        <f>IF(COUNTA(B376:P376)&gt;0,1,0)</f>
        <v>0</v>
      </c>
      <c r="U376" t="str">
        <f>IF(T376=0,"",IF(AND(L376="Recibido",M376=""),IF(C376="","",C376),IF(M376="","",M376)))</f>
        <v/>
      </c>
      <c r="V376" t="str">
        <f>IF(OR(T376=0,NOT(ISNUMBER(MATCH(L376,Ajustes!$B$9:$B$17,0)))),"",IF(INDEX(Ajustes!$C$9:$C$17,MATCH(L376,Ajustes!$B$9:$B$17,0))="","",INDEX(Ajustes!$C$9:$C$17,MATCH(L376,Ajustes!$B$9:$B$17,0))))</f>
        <v/>
      </c>
      <c r="W376">
        <f>IF(AND(T376=1,N376="",OR(L376="Recibido",L376="Confirmado",L376="Preparado",L376="En reparto",L376="Incidencia")),1,0)</f>
        <v>0</v>
      </c>
      <c r="X376">
        <f>IF(S376&lt;&gt;"",1,0)</f>
        <v>0</v>
      </c>
      <c r="Y376">
        <f>IF(A376&lt;&gt;"",1,0)</f>
        <v>0</v>
      </c>
      <c r="Z376">
        <f>IF(T376=1,ROW()-5,0)</f>
        <v>0</v>
      </c>
    </row>
    <row r="377">
      <c r="A377" s="21" t="str">
        <f>IF(T377=0,"",IF(S377&lt;&gt;"","Revisa: "&amp;S377,IF(OR(L377="Cobrado",L377="Anulado"),"",IF(AND(N377="",OR(L377="Recibido",L377="Confirmado",L377="Preparado",L377="En reparto",L377="Incidencia"),ISNUMBER(I377),INT(Ajustes!$C$5)&gt;INT(I377)),"Retrasado",IF(OR(L377="Entregado",L377="Facturado"),IF(AND(ISNUMBER(V377),ISNUMBER(N377),INT(Ajustes!$C$5)-INT(N377)&gt;V377),IF(L377="Entregado","Sin facturar","Cobro vencido"),""),IF(AND(ISNUMBER(V377),ISNUMBER(Q377),Q377&gt;V377),INDEX(Ajustes!$E$9:$E$17,MATCH(L377,Ajustes!$B$9:$B$17,0)),""))))))</f>
        <v/>
      </c>
      <c r="B377" s="22" t="n"/>
      <c r="C377" s="23" t="n"/>
      <c r="D377" s="24" t="n"/>
      <c r="E377" s="25" t="n"/>
      <c r="F377" s="25" t="n"/>
      <c r="G377" s="25" t="n"/>
      <c r="H377" s="26" t="n"/>
      <c r="I377" s="23" t="n"/>
      <c r="J377" s="25" t="n"/>
      <c r="K377" s="25" t="n"/>
      <c r="L377" s="25" t="n"/>
      <c r="M377" s="23" t="n"/>
      <c r="N377" s="23" t="n"/>
      <c r="O377" s="27" t="n"/>
      <c r="P377" s="25" t="n"/>
      <c r="Q377" s="28" t="str">
        <f>IF(OR(T377=0,L377="Cobrado",L377="Anulado",NOT(ISNUMBER(U377))),"",MAX(0,INT(Ajustes!$C$5)-INT(U377)))</f>
        <v/>
      </c>
      <c r="R377" s="28" t="str">
        <f>IF(OR(T377=0,L377="Anulado",NOT(ISNUMBER(N377)),NOT(ISNUMBER(I377))),"",IF(INT(N377)=INT(I377),"Sí",IF(INT(N377)&gt;INT(I377),"Tarde","Antes")))</f>
        <v/>
      </c>
      <c r="S377" t="str">
        <f>IF(T377=0,"",IF(L377="","falta el estado",IF(NOT(ISNUMBER(MATCH(L377,Ajustes!$B$9:$B$17,0))),"el estado no es de la lista",IF(E377="","falta el cliente",IF(OR(AND(C377&lt;&gt;"",NOT(ISNUMBER(C377))),AND(I377&lt;&gt;"",NOT(ISNUMBER(I377))),AND(M377&lt;&gt;"",NOT(ISNUMBER(M377))),AND(N377&lt;&gt;"",NOT(ISNUMBER(N377)))),"hay una fecha mal escrita",IF(AND(H377&lt;&gt;"",NOT(ISNUMBER(H377))),"el importe no es un número",IF(C377="","falta «Recibido el»",IF(AND(L377&lt;&gt;"Recibido",L377&lt;&gt;"Anulado",I377=""),"falta la entrega acordada",IF(AND(L377&lt;&gt;"Recibido",L377&lt;&gt;"Anulado",M377=""),"falta la fecha del estado",IF(AND(OR(L377="Entregado",L377="Facturado",L377="Cobrado"),N377=""),"falta «Entregado el»",IF(AND(N377&lt;&gt;"",OR(L377="Recibido",L377="Confirmado",L377="Preparado",L377="En reparto")),"tiene «Entregado el»: cambia el estado",IF(OR(INT(C377)&gt;INT(Ajustes!$C$5),AND(M377&lt;&gt;"",INT(M377)&gt;INT(Ajustes!$C$5)),AND(N377&lt;&gt;"",INT(N377)&gt;INT(Ajustes!$C$5))),"hay una fecha posterior a hoy",IF(AND(M377&lt;&gt;"",INT(M377)&lt;INT(C377)),"la fecha del estado es anterior a «Recibido el»",IF(AND(N377&lt;&gt;"",INT(N377)&lt;INT(C377)),"«Entregado el» es anterior a «Recibido el»",""))))))))))))))</f>
        <v/>
      </c>
      <c r="T377">
        <f>IF(COUNTA(B377:P377)&gt;0,1,0)</f>
        <v>0</v>
      </c>
      <c r="U377" t="str">
        <f>IF(T377=0,"",IF(AND(L377="Recibido",M377=""),IF(C377="","",C377),IF(M377="","",M377)))</f>
        <v/>
      </c>
      <c r="V377" t="str">
        <f>IF(OR(T377=0,NOT(ISNUMBER(MATCH(L377,Ajustes!$B$9:$B$17,0)))),"",IF(INDEX(Ajustes!$C$9:$C$17,MATCH(L377,Ajustes!$B$9:$B$17,0))="","",INDEX(Ajustes!$C$9:$C$17,MATCH(L377,Ajustes!$B$9:$B$17,0))))</f>
        <v/>
      </c>
      <c r="W377">
        <f>IF(AND(T377=1,N377="",OR(L377="Recibido",L377="Confirmado",L377="Preparado",L377="En reparto",L377="Incidencia")),1,0)</f>
        <v>0</v>
      </c>
      <c r="X377">
        <f>IF(S377&lt;&gt;"",1,0)</f>
        <v>0</v>
      </c>
      <c r="Y377">
        <f>IF(A377&lt;&gt;"",1,0)</f>
        <v>0</v>
      </c>
      <c r="Z377">
        <f>IF(T377=1,ROW()-5,0)</f>
        <v>0</v>
      </c>
    </row>
    <row r="378">
      <c r="A378" s="21" t="str">
        <f>IF(T378=0,"",IF(S378&lt;&gt;"","Revisa: "&amp;S378,IF(OR(L378="Cobrado",L378="Anulado"),"",IF(AND(N378="",OR(L378="Recibido",L378="Confirmado",L378="Preparado",L378="En reparto",L378="Incidencia"),ISNUMBER(I378),INT(Ajustes!$C$5)&gt;INT(I378)),"Retrasado",IF(OR(L378="Entregado",L378="Facturado"),IF(AND(ISNUMBER(V378),ISNUMBER(N378),INT(Ajustes!$C$5)-INT(N378)&gt;V378),IF(L378="Entregado","Sin facturar","Cobro vencido"),""),IF(AND(ISNUMBER(V378),ISNUMBER(Q378),Q378&gt;V378),INDEX(Ajustes!$E$9:$E$17,MATCH(L378,Ajustes!$B$9:$B$17,0)),""))))))</f>
        <v/>
      </c>
      <c r="B378" s="22" t="n"/>
      <c r="C378" s="23" t="n"/>
      <c r="D378" s="24" t="n"/>
      <c r="E378" s="25" t="n"/>
      <c r="F378" s="25" t="n"/>
      <c r="G378" s="25" t="n"/>
      <c r="H378" s="26" t="n"/>
      <c r="I378" s="23" t="n"/>
      <c r="J378" s="25" t="n"/>
      <c r="K378" s="25" t="n"/>
      <c r="L378" s="25" t="n"/>
      <c r="M378" s="23" t="n"/>
      <c r="N378" s="23" t="n"/>
      <c r="O378" s="27" t="n"/>
      <c r="P378" s="25" t="n"/>
      <c r="Q378" s="28" t="str">
        <f>IF(OR(T378=0,L378="Cobrado",L378="Anulado",NOT(ISNUMBER(U378))),"",MAX(0,INT(Ajustes!$C$5)-INT(U378)))</f>
        <v/>
      </c>
      <c r="R378" s="28" t="str">
        <f>IF(OR(T378=0,L378="Anulado",NOT(ISNUMBER(N378)),NOT(ISNUMBER(I378))),"",IF(INT(N378)=INT(I378),"Sí",IF(INT(N378)&gt;INT(I378),"Tarde","Antes")))</f>
        <v/>
      </c>
      <c r="S378" t="str">
        <f>IF(T378=0,"",IF(L378="","falta el estado",IF(NOT(ISNUMBER(MATCH(L378,Ajustes!$B$9:$B$17,0))),"el estado no es de la lista",IF(E378="","falta el cliente",IF(OR(AND(C378&lt;&gt;"",NOT(ISNUMBER(C378))),AND(I378&lt;&gt;"",NOT(ISNUMBER(I378))),AND(M378&lt;&gt;"",NOT(ISNUMBER(M378))),AND(N378&lt;&gt;"",NOT(ISNUMBER(N378)))),"hay una fecha mal escrita",IF(AND(H378&lt;&gt;"",NOT(ISNUMBER(H378))),"el importe no es un número",IF(C378="","falta «Recibido el»",IF(AND(L378&lt;&gt;"Recibido",L378&lt;&gt;"Anulado",I378=""),"falta la entrega acordada",IF(AND(L378&lt;&gt;"Recibido",L378&lt;&gt;"Anulado",M378=""),"falta la fecha del estado",IF(AND(OR(L378="Entregado",L378="Facturado",L378="Cobrado"),N378=""),"falta «Entregado el»",IF(AND(N378&lt;&gt;"",OR(L378="Recibido",L378="Confirmado",L378="Preparado",L378="En reparto")),"tiene «Entregado el»: cambia el estado",IF(OR(INT(C378)&gt;INT(Ajustes!$C$5),AND(M378&lt;&gt;"",INT(M378)&gt;INT(Ajustes!$C$5)),AND(N378&lt;&gt;"",INT(N378)&gt;INT(Ajustes!$C$5))),"hay una fecha posterior a hoy",IF(AND(M378&lt;&gt;"",INT(M378)&lt;INT(C378)),"la fecha del estado es anterior a «Recibido el»",IF(AND(N378&lt;&gt;"",INT(N378)&lt;INT(C378)),"«Entregado el» es anterior a «Recibido el»",""))))))))))))))</f>
        <v/>
      </c>
      <c r="T378">
        <f>IF(COUNTA(B378:P378)&gt;0,1,0)</f>
        <v>0</v>
      </c>
      <c r="U378" t="str">
        <f>IF(T378=0,"",IF(AND(L378="Recibido",M378=""),IF(C378="","",C378),IF(M378="","",M378)))</f>
        <v/>
      </c>
      <c r="V378" t="str">
        <f>IF(OR(T378=0,NOT(ISNUMBER(MATCH(L378,Ajustes!$B$9:$B$17,0)))),"",IF(INDEX(Ajustes!$C$9:$C$17,MATCH(L378,Ajustes!$B$9:$B$17,0))="","",INDEX(Ajustes!$C$9:$C$17,MATCH(L378,Ajustes!$B$9:$B$17,0))))</f>
        <v/>
      </c>
      <c r="W378">
        <f>IF(AND(T378=1,N378="",OR(L378="Recibido",L378="Confirmado",L378="Preparado",L378="En reparto",L378="Incidencia")),1,0)</f>
        <v>0</v>
      </c>
      <c r="X378">
        <f>IF(S378&lt;&gt;"",1,0)</f>
        <v>0</v>
      </c>
      <c r="Y378">
        <f>IF(A378&lt;&gt;"",1,0)</f>
        <v>0</v>
      </c>
      <c r="Z378">
        <f>IF(T378=1,ROW()-5,0)</f>
        <v>0</v>
      </c>
    </row>
    <row r="379">
      <c r="A379" s="21" t="str">
        <f>IF(T379=0,"",IF(S379&lt;&gt;"","Revisa: "&amp;S379,IF(OR(L379="Cobrado",L379="Anulado"),"",IF(AND(N379="",OR(L379="Recibido",L379="Confirmado",L379="Preparado",L379="En reparto",L379="Incidencia"),ISNUMBER(I379),INT(Ajustes!$C$5)&gt;INT(I379)),"Retrasado",IF(OR(L379="Entregado",L379="Facturado"),IF(AND(ISNUMBER(V379),ISNUMBER(N379),INT(Ajustes!$C$5)-INT(N379)&gt;V379),IF(L379="Entregado","Sin facturar","Cobro vencido"),""),IF(AND(ISNUMBER(V379),ISNUMBER(Q379),Q379&gt;V379),INDEX(Ajustes!$E$9:$E$17,MATCH(L379,Ajustes!$B$9:$B$17,0)),""))))))</f>
        <v/>
      </c>
      <c r="B379" s="22" t="n"/>
      <c r="C379" s="23" t="n"/>
      <c r="D379" s="24" t="n"/>
      <c r="E379" s="25" t="n"/>
      <c r="F379" s="25" t="n"/>
      <c r="G379" s="25" t="n"/>
      <c r="H379" s="26" t="n"/>
      <c r="I379" s="23" t="n"/>
      <c r="J379" s="25" t="n"/>
      <c r="K379" s="25" t="n"/>
      <c r="L379" s="25" t="n"/>
      <c r="M379" s="23" t="n"/>
      <c r="N379" s="23" t="n"/>
      <c r="O379" s="27" t="n"/>
      <c r="P379" s="25" t="n"/>
      <c r="Q379" s="28" t="str">
        <f>IF(OR(T379=0,L379="Cobrado",L379="Anulado",NOT(ISNUMBER(U379))),"",MAX(0,INT(Ajustes!$C$5)-INT(U379)))</f>
        <v/>
      </c>
      <c r="R379" s="28" t="str">
        <f>IF(OR(T379=0,L379="Anulado",NOT(ISNUMBER(N379)),NOT(ISNUMBER(I379))),"",IF(INT(N379)=INT(I379),"Sí",IF(INT(N379)&gt;INT(I379),"Tarde","Antes")))</f>
        <v/>
      </c>
      <c r="S379" t="str">
        <f>IF(T379=0,"",IF(L379="","falta el estado",IF(NOT(ISNUMBER(MATCH(L379,Ajustes!$B$9:$B$17,0))),"el estado no es de la lista",IF(E379="","falta el cliente",IF(OR(AND(C379&lt;&gt;"",NOT(ISNUMBER(C379))),AND(I379&lt;&gt;"",NOT(ISNUMBER(I379))),AND(M379&lt;&gt;"",NOT(ISNUMBER(M379))),AND(N379&lt;&gt;"",NOT(ISNUMBER(N379)))),"hay una fecha mal escrita",IF(AND(H379&lt;&gt;"",NOT(ISNUMBER(H379))),"el importe no es un número",IF(C379="","falta «Recibido el»",IF(AND(L379&lt;&gt;"Recibido",L379&lt;&gt;"Anulado",I379=""),"falta la entrega acordada",IF(AND(L379&lt;&gt;"Recibido",L379&lt;&gt;"Anulado",M379=""),"falta la fecha del estado",IF(AND(OR(L379="Entregado",L379="Facturado",L379="Cobrado"),N379=""),"falta «Entregado el»",IF(AND(N379&lt;&gt;"",OR(L379="Recibido",L379="Confirmado",L379="Preparado",L379="En reparto")),"tiene «Entregado el»: cambia el estado",IF(OR(INT(C379)&gt;INT(Ajustes!$C$5),AND(M379&lt;&gt;"",INT(M379)&gt;INT(Ajustes!$C$5)),AND(N379&lt;&gt;"",INT(N379)&gt;INT(Ajustes!$C$5))),"hay una fecha posterior a hoy",IF(AND(M379&lt;&gt;"",INT(M379)&lt;INT(C379)),"la fecha del estado es anterior a «Recibido el»",IF(AND(N379&lt;&gt;"",INT(N379)&lt;INT(C379)),"«Entregado el» es anterior a «Recibido el»",""))))))))))))))</f>
        <v/>
      </c>
      <c r="T379">
        <f>IF(COUNTA(B379:P379)&gt;0,1,0)</f>
        <v>0</v>
      </c>
      <c r="U379" t="str">
        <f>IF(T379=0,"",IF(AND(L379="Recibido",M379=""),IF(C379="","",C379),IF(M379="","",M379)))</f>
        <v/>
      </c>
      <c r="V379" t="str">
        <f>IF(OR(T379=0,NOT(ISNUMBER(MATCH(L379,Ajustes!$B$9:$B$17,0)))),"",IF(INDEX(Ajustes!$C$9:$C$17,MATCH(L379,Ajustes!$B$9:$B$17,0))="","",INDEX(Ajustes!$C$9:$C$17,MATCH(L379,Ajustes!$B$9:$B$17,0))))</f>
        <v/>
      </c>
      <c r="W379">
        <f>IF(AND(T379=1,N379="",OR(L379="Recibido",L379="Confirmado",L379="Preparado",L379="En reparto",L379="Incidencia")),1,0)</f>
        <v>0</v>
      </c>
      <c r="X379">
        <f>IF(S379&lt;&gt;"",1,0)</f>
        <v>0</v>
      </c>
      <c r="Y379">
        <f>IF(A379&lt;&gt;"",1,0)</f>
        <v>0</v>
      </c>
      <c r="Z379">
        <f>IF(T379=1,ROW()-5,0)</f>
        <v>0</v>
      </c>
    </row>
    <row r="380">
      <c r="A380" s="21" t="str">
        <f>IF(T380=0,"",IF(S380&lt;&gt;"","Revisa: "&amp;S380,IF(OR(L380="Cobrado",L380="Anulado"),"",IF(AND(N380="",OR(L380="Recibido",L380="Confirmado",L380="Preparado",L380="En reparto",L380="Incidencia"),ISNUMBER(I380),INT(Ajustes!$C$5)&gt;INT(I380)),"Retrasado",IF(OR(L380="Entregado",L380="Facturado"),IF(AND(ISNUMBER(V380),ISNUMBER(N380),INT(Ajustes!$C$5)-INT(N380)&gt;V380),IF(L380="Entregado","Sin facturar","Cobro vencido"),""),IF(AND(ISNUMBER(V380),ISNUMBER(Q380),Q380&gt;V380),INDEX(Ajustes!$E$9:$E$17,MATCH(L380,Ajustes!$B$9:$B$17,0)),""))))))</f>
        <v/>
      </c>
      <c r="B380" s="22" t="n"/>
      <c r="C380" s="23" t="n"/>
      <c r="D380" s="24" t="n"/>
      <c r="E380" s="25" t="n"/>
      <c r="F380" s="25" t="n"/>
      <c r="G380" s="25" t="n"/>
      <c r="H380" s="26" t="n"/>
      <c r="I380" s="23" t="n"/>
      <c r="J380" s="25" t="n"/>
      <c r="K380" s="25" t="n"/>
      <c r="L380" s="25" t="n"/>
      <c r="M380" s="23" t="n"/>
      <c r="N380" s="23" t="n"/>
      <c r="O380" s="27" t="n"/>
      <c r="P380" s="25" t="n"/>
      <c r="Q380" s="28" t="str">
        <f>IF(OR(T380=0,L380="Cobrado",L380="Anulado",NOT(ISNUMBER(U380))),"",MAX(0,INT(Ajustes!$C$5)-INT(U380)))</f>
        <v/>
      </c>
      <c r="R380" s="28" t="str">
        <f>IF(OR(T380=0,L380="Anulado",NOT(ISNUMBER(N380)),NOT(ISNUMBER(I380))),"",IF(INT(N380)=INT(I380),"Sí",IF(INT(N380)&gt;INT(I380),"Tarde","Antes")))</f>
        <v/>
      </c>
      <c r="S380" t="str">
        <f>IF(T380=0,"",IF(L380="","falta el estado",IF(NOT(ISNUMBER(MATCH(L380,Ajustes!$B$9:$B$17,0))),"el estado no es de la lista",IF(E380="","falta el cliente",IF(OR(AND(C380&lt;&gt;"",NOT(ISNUMBER(C380))),AND(I380&lt;&gt;"",NOT(ISNUMBER(I380))),AND(M380&lt;&gt;"",NOT(ISNUMBER(M380))),AND(N380&lt;&gt;"",NOT(ISNUMBER(N380)))),"hay una fecha mal escrita",IF(AND(H380&lt;&gt;"",NOT(ISNUMBER(H380))),"el importe no es un número",IF(C380="","falta «Recibido el»",IF(AND(L380&lt;&gt;"Recibido",L380&lt;&gt;"Anulado",I380=""),"falta la entrega acordada",IF(AND(L380&lt;&gt;"Recibido",L380&lt;&gt;"Anulado",M380=""),"falta la fecha del estado",IF(AND(OR(L380="Entregado",L380="Facturado",L380="Cobrado"),N380=""),"falta «Entregado el»",IF(AND(N380&lt;&gt;"",OR(L380="Recibido",L380="Confirmado",L380="Preparado",L380="En reparto")),"tiene «Entregado el»: cambia el estado",IF(OR(INT(C380)&gt;INT(Ajustes!$C$5),AND(M380&lt;&gt;"",INT(M380)&gt;INT(Ajustes!$C$5)),AND(N380&lt;&gt;"",INT(N380)&gt;INT(Ajustes!$C$5))),"hay una fecha posterior a hoy",IF(AND(M380&lt;&gt;"",INT(M380)&lt;INT(C380)),"la fecha del estado es anterior a «Recibido el»",IF(AND(N380&lt;&gt;"",INT(N380)&lt;INT(C380)),"«Entregado el» es anterior a «Recibido el»",""))))))))))))))</f>
        <v/>
      </c>
      <c r="T380">
        <f>IF(COUNTA(B380:P380)&gt;0,1,0)</f>
        <v>0</v>
      </c>
      <c r="U380" t="str">
        <f>IF(T380=0,"",IF(AND(L380="Recibido",M380=""),IF(C380="","",C380),IF(M380="","",M380)))</f>
        <v/>
      </c>
      <c r="V380" t="str">
        <f>IF(OR(T380=0,NOT(ISNUMBER(MATCH(L380,Ajustes!$B$9:$B$17,0)))),"",IF(INDEX(Ajustes!$C$9:$C$17,MATCH(L380,Ajustes!$B$9:$B$17,0))="","",INDEX(Ajustes!$C$9:$C$17,MATCH(L380,Ajustes!$B$9:$B$17,0))))</f>
        <v/>
      </c>
      <c r="W380">
        <f>IF(AND(T380=1,N380="",OR(L380="Recibido",L380="Confirmado",L380="Preparado",L380="En reparto",L380="Incidencia")),1,0)</f>
        <v>0</v>
      </c>
      <c r="X380">
        <f>IF(S380&lt;&gt;"",1,0)</f>
        <v>0</v>
      </c>
      <c r="Y380">
        <f>IF(A380&lt;&gt;"",1,0)</f>
        <v>0</v>
      </c>
      <c r="Z380">
        <f>IF(T380=1,ROW()-5,0)</f>
        <v>0</v>
      </c>
    </row>
    <row r="381">
      <c r="A381" s="21" t="str">
        <f>IF(T381=0,"",IF(S381&lt;&gt;"","Revisa: "&amp;S381,IF(OR(L381="Cobrado",L381="Anulado"),"",IF(AND(N381="",OR(L381="Recibido",L381="Confirmado",L381="Preparado",L381="En reparto",L381="Incidencia"),ISNUMBER(I381),INT(Ajustes!$C$5)&gt;INT(I381)),"Retrasado",IF(OR(L381="Entregado",L381="Facturado"),IF(AND(ISNUMBER(V381),ISNUMBER(N381),INT(Ajustes!$C$5)-INT(N381)&gt;V381),IF(L381="Entregado","Sin facturar","Cobro vencido"),""),IF(AND(ISNUMBER(V381),ISNUMBER(Q381),Q381&gt;V381),INDEX(Ajustes!$E$9:$E$17,MATCH(L381,Ajustes!$B$9:$B$17,0)),""))))))</f>
        <v/>
      </c>
      <c r="B381" s="22" t="n"/>
      <c r="C381" s="23" t="n"/>
      <c r="D381" s="24" t="n"/>
      <c r="E381" s="25" t="n"/>
      <c r="F381" s="25" t="n"/>
      <c r="G381" s="25" t="n"/>
      <c r="H381" s="26" t="n"/>
      <c r="I381" s="23" t="n"/>
      <c r="J381" s="25" t="n"/>
      <c r="K381" s="25" t="n"/>
      <c r="L381" s="25" t="n"/>
      <c r="M381" s="23" t="n"/>
      <c r="N381" s="23" t="n"/>
      <c r="O381" s="27" t="n"/>
      <c r="P381" s="25" t="n"/>
      <c r="Q381" s="28" t="str">
        <f>IF(OR(T381=0,L381="Cobrado",L381="Anulado",NOT(ISNUMBER(U381))),"",MAX(0,INT(Ajustes!$C$5)-INT(U381)))</f>
        <v/>
      </c>
      <c r="R381" s="28" t="str">
        <f>IF(OR(T381=0,L381="Anulado",NOT(ISNUMBER(N381)),NOT(ISNUMBER(I381))),"",IF(INT(N381)=INT(I381),"Sí",IF(INT(N381)&gt;INT(I381),"Tarde","Antes")))</f>
        <v/>
      </c>
      <c r="S381" t="str">
        <f>IF(T381=0,"",IF(L381="","falta el estado",IF(NOT(ISNUMBER(MATCH(L381,Ajustes!$B$9:$B$17,0))),"el estado no es de la lista",IF(E381="","falta el cliente",IF(OR(AND(C381&lt;&gt;"",NOT(ISNUMBER(C381))),AND(I381&lt;&gt;"",NOT(ISNUMBER(I381))),AND(M381&lt;&gt;"",NOT(ISNUMBER(M381))),AND(N381&lt;&gt;"",NOT(ISNUMBER(N381)))),"hay una fecha mal escrita",IF(AND(H381&lt;&gt;"",NOT(ISNUMBER(H381))),"el importe no es un número",IF(C381="","falta «Recibido el»",IF(AND(L381&lt;&gt;"Recibido",L381&lt;&gt;"Anulado",I381=""),"falta la entrega acordada",IF(AND(L381&lt;&gt;"Recibido",L381&lt;&gt;"Anulado",M381=""),"falta la fecha del estado",IF(AND(OR(L381="Entregado",L381="Facturado",L381="Cobrado"),N381=""),"falta «Entregado el»",IF(AND(N381&lt;&gt;"",OR(L381="Recibido",L381="Confirmado",L381="Preparado",L381="En reparto")),"tiene «Entregado el»: cambia el estado",IF(OR(INT(C381)&gt;INT(Ajustes!$C$5),AND(M381&lt;&gt;"",INT(M381)&gt;INT(Ajustes!$C$5)),AND(N381&lt;&gt;"",INT(N381)&gt;INT(Ajustes!$C$5))),"hay una fecha posterior a hoy",IF(AND(M381&lt;&gt;"",INT(M381)&lt;INT(C381)),"la fecha del estado es anterior a «Recibido el»",IF(AND(N381&lt;&gt;"",INT(N381)&lt;INT(C381)),"«Entregado el» es anterior a «Recibido el»",""))))))))))))))</f>
        <v/>
      </c>
      <c r="T381">
        <f>IF(COUNTA(B381:P381)&gt;0,1,0)</f>
        <v>0</v>
      </c>
      <c r="U381" t="str">
        <f>IF(T381=0,"",IF(AND(L381="Recibido",M381=""),IF(C381="","",C381),IF(M381="","",M381)))</f>
        <v/>
      </c>
      <c r="V381" t="str">
        <f>IF(OR(T381=0,NOT(ISNUMBER(MATCH(L381,Ajustes!$B$9:$B$17,0)))),"",IF(INDEX(Ajustes!$C$9:$C$17,MATCH(L381,Ajustes!$B$9:$B$17,0))="","",INDEX(Ajustes!$C$9:$C$17,MATCH(L381,Ajustes!$B$9:$B$17,0))))</f>
        <v/>
      </c>
      <c r="W381">
        <f>IF(AND(T381=1,N381="",OR(L381="Recibido",L381="Confirmado",L381="Preparado",L381="En reparto",L381="Incidencia")),1,0)</f>
        <v>0</v>
      </c>
      <c r="X381">
        <f>IF(S381&lt;&gt;"",1,0)</f>
        <v>0</v>
      </c>
      <c r="Y381">
        <f>IF(A381&lt;&gt;"",1,0)</f>
        <v>0</v>
      </c>
      <c r="Z381">
        <f>IF(T381=1,ROW()-5,0)</f>
        <v>0</v>
      </c>
    </row>
    <row r="382">
      <c r="A382" s="21" t="str">
        <f>IF(T382=0,"",IF(S382&lt;&gt;"","Revisa: "&amp;S382,IF(OR(L382="Cobrado",L382="Anulado"),"",IF(AND(N382="",OR(L382="Recibido",L382="Confirmado",L382="Preparado",L382="En reparto",L382="Incidencia"),ISNUMBER(I382),INT(Ajustes!$C$5)&gt;INT(I382)),"Retrasado",IF(OR(L382="Entregado",L382="Facturado"),IF(AND(ISNUMBER(V382),ISNUMBER(N382),INT(Ajustes!$C$5)-INT(N382)&gt;V382),IF(L382="Entregado","Sin facturar","Cobro vencido"),""),IF(AND(ISNUMBER(V382),ISNUMBER(Q382),Q382&gt;V382),INDEX(Ajustes!$E$9:$E$17,MATCH(L382,Ajustes!$B$9:$B$17,0)),""))))))</f>
        <v/>
      </c>
      <c r="B382" s="22" t="n"/>
      <c r="C382" s="23" t="n"/>
      <c r="D382" s="24" t="n"/>
      <c r="E382" s="25" t="n"/>
      <c r="F382" s="25" t="n"/>
      <c r="G382" s="25" t="n"/>
      <c r="H382" s="26" t="n"/>
      <c r="I382" s="23" t="n"/>
      <c r="J382" s="25" t="n"/>
      <c r="K382" s="25" t="n"/>
      <c r="L382" s="25" t="n"/>
      <c r="M382" s="23" t="n"/>
      <c r="N382" s="23" t="n"/>
      <c r="O382" s="27" t="n"/>
      <c r="P382" s="25" t="n"/>
      <c r="Q382" s="28" t="str">
        <f>IF(OR(T382=0,L382="Cobrado",L382="Anulado",NOT(ISNUMBER(U382))),"",MAX(0,INT(Ajustes!$C$5)-INT(U382)))</f>
        <v/>
      </c>
      <c r="R382" s="28" t="str">
        <f>IF(OR(T382=0,L382="Anulado",NOT(ISNUMBER(N382)),NOT(ISNUMBER(I382))),"",IF(INT(N382)=INT(I382),"Sí",IF(INT(N382)&gt;INT(I382),"Tarde","Antes")))</f>
        <v/>
      </c>
      <c r="S382" t="str">
        <f>IF(T382=0,"",IF(L382="","falta el estado",IF(NOT(ISNUMBER(MATCH(L382,Ajustes!$B$9:$B$17,0))),"el estado no es de la lista",IF(E382="","falta el cliente",IF(OR(AND(C382&lt;&gt;"",NOT(ISNUMBER(C382))),AND(I382&lt;&gt;"",NOT(ISNUMBER(I382))),AND(M382&lt;&gt;"",NOT(ISNUMBER(M382))),AND(N382&lt;&gt;"",NOT(ISNUMBER(N382)))),"hay una fecha mal escrita",IF(AND(H382&lt;&gt;"",NOT(ISNUMBER(H382))),"el importe no es un número",IF(C382="","falta «Recibido el»",IF(AND(L382&lt;&gt;"Recibido",L382&lt;&gt;"Anulado",I382=""),"falta la entrega acordada",IF(AND(L382&lt;&gt;"Recibido",L382&lt;&gt;"Anulado",M382=""),"falta la fecha del estado",IF(AND(OR(L382="Entregado",L382="Facturado",L382="Cobrado"),N382=""),"falta «Entregado el»",IF(AND(N382&lt;&gt;"",OR(L382="Recibido",L382="Confirmado",L382="Preparado",L382="En reparto")),"tiene «Entregado el»: cambia el estado",IF(OR(INT(C382)&gt;INT(Ajustes!$C$5),AND(M382&lt;&gt;"",INT(M382)&gt;INT(Ajustes!$C$5)),AND(N382&lt;&gt;"",INT(N382)&gt;INT(Ajustes!$C$5))),"hay una fecha posterior a hoy",IF(AND(M382&lt;&gt;"",INT(M382)&lt;INT(C382)),"la fecha del estado es anterior a «Recibido el»",IF(AND(N382&lt;&gt;"",INT(N382)&lt;INT(C382)),"«Entregado el» es anterior a «Recibido el»",""))))))))))))))</f>
        <v/>
      </c>
      <c r="T382">
        <f>IF(COUNTA(B382:P382)&gt;0,1,0)</f>
        <v>0</v>
      </c>
      <c r="U382" t="str">
        <f>IF(T382=0,"",IF(AND(L382="Recibido",M382=""),IF(C382="","",C382),IF(M382="","",M382)))</f>
        <v/>
      </c>
      <c r="V382" t="str">
        <f>IF(OR(T382=0,NOT(ISNUMBER(MATCH(L382,Ajustes!$B$9:$B$17,0)))),"",IF(INDEX(Ajustes!$C$9:$C$17,MATCH(L382,Ajustes!$B$9:$B$17,0))="","",INDEX(Ajustes!$C$9:$C$17,MATCH(L382,Ajustes!$B$9:$B$17,0))))</f>
        <v/>
      </c>
      <c r="W382">
        <f>IF(AND(T382=1,N382="",OR(L382="Recibido",L382="Confirmado",L382="Preparado",L382="En reparto",L382="Incidencia")),1,0)</f>
        <v>0</v>
      </c>
      <c r="X382">
        <f>IF(S382&lt;&gt;"",1,0)</f>
        <v>0</v>
      </c>
      <c r="Y382">
        <f>IF(A382&lt;&gt;"",1,0)</f>
        <v>0</v>
      </c>
      <c r="Z382">
        <f>IF(T382=1,ROW()-5,0)</f>
        <v>0</v>
      </c>
    </row>
    <row r="383">
      <c r="A383" s="21" t="str">
        <f>IF(T383=0,"",IF(S383&lt;&gt;"","Revisa: "&amp;S383,IF(OR(L383="Cobrado",L383="Anulado"),"",IF(AND(N383="",OR(L383="Recibido",L383="Confirmado",L383="Preparado",L383="En reparto",L383="Incidencia"),ISNUMBER(I383),INT(Ajustes!$C$5)&gt;INT(I383)),"Retrasado",IF(OR(L383="Entregado",L383="Facturado"),IF(AND(ISNUMBER(V383),ISNUMBER(N383),INT(Ajustes!$C$5)-INT(N383)&gt;V383),IF(L383="Entregado","Sin facturar","Cobro vencido"),""),IF(AND(ISNUMBER(V383),ISNUMBER(Q383),Q383&gt;V383),INDEX(Ajustes!$E$9:$E$17,MATCH(L383,Ajustes!$B$9:$B$17,0)),""))))))</f>
        <v/>
      </c>
      <c r="B383" s="22" t="n"/>
      <c r="C383" s="23" t="n"/>
      <c r="D383" s="24" t="n"/>
      <c r="E383" s="25" t="n"/>
      <c r="F383" s="25" t="n"/>
      <c r="G383" s="25" t="n"/>
      <c r="H383" s="26" t="n"/>
      <c r="I383" s="23" t="n"/>
      <c r="J383" s="25" t="n"/>
      <c r="K383" s="25" t="n"/>
      <c r="L383" s="25" t="n"/>
      <c r="M383" s="23" t="n"/>
      <c r="N383" s="23" t="n"/>
      <c r="O383" s="27" t="n"/>
      <c r="P383" s="25" t="n"/>
      <c r="Q383" s="28" t="str">
        <f>IF(OR(T383=0,L383="Cobrado",L383="Anulado",NOT(ISNUMBER(U383))),"",MAX(0,INT(Ajustes!$C$5)-INT(U383)))</f>
        <v/>
      </c>
      <c r="R383" s="28" t="str">
        <f>IF(OR(T383=0,L383="Anulado",NOT(ISNUMBER(N383)),NOT(ISNUMBER(I383))),"",IF(INT(N383)=INT(I383),"Sí",IF(INT(N383)&gt;INT(I383),"Tarde","Antes")))</f>
        <v/>
      </c>
      <c r="S383" t="str">
        <f>IF(T383=0,"",IF(L383="","falta el estado",IF(NOT(ISNUMBER(MATCH(L383,Ajustes!$B$9:$B$17,0))),"el estado no es de la lista",IF(E383="","falta el cliente",IF(OR(AND(C383&lt;&gt;"",NOT(ISNUMBER(C383))),AND(I383&lt;&gt;"",NOT(ISNUMBER(I383))),AND(M383&lt;&gt;"",NOT(ISNUMBER(M383))),AND(N383&lt;&gt;"",NOT(ISNUMBER(N383)))),"hay una fecha mal escrita",IF(AND(H383&lt;&gt;"",NOT(ISNUMBER(H383))),"el importe no es un número",IF(C383="","falta «Recibido el»",IF(AND(L383&lt;&gt;"Recibido",L383&lt;&gt;"Anulado",I383=""),"falta la entrega acordada",IF(AND(L383&lt;&gt;"Recibido",L383&lt;&gt;"Anulado",M383=""),"falta la fecha del estado",IF(AND(OR(L383="Entregado",L383="Facturado",L383="Cobrado"),N383=""),"falta «Entregado el»",IF(AND(N383&lt;&gt;"",OR(L383="Recibido",L383="Confirmado",L383="Preparado",L383="En reparto")),"tiene «Entregado el»: cambia el estado",IF(OR(INT(C383)&gt;INT(Ajustes!$C$5),AND(M383&lt;&gt;"",INT(M383)&gt;INT(Ajustes!$C$5)),AND(N383&lt;&gt;"",INT(N383)&gt;INT(Ajustes!$C$5))),"hay una fecha posterior a hoy",IF(AND(M383&lt;&gt;"",INT(M383)&lt;INT(C383)),"la fecha del estado es anterior a «Recibido el»",IF(AND(N383&lt;&gt;"",INT(N383)&lt;INT(C383)),"«Entregado el» es anterior a «Recibido el»",""))))))))))))))</f>
        <v/>
      </c>
      <c r="T383">
        <f>IF(COUNTA(B383:P383)&gt;0,1,0)</f>
        <v>0</v>
      </c>
      <c r="U383" t="str">
        <f>IF(T383=0,"",IF(AND(L383="Recibido",M383=""),IF(C383="","",C383),IF(M383="","",M383)))</f>
        <v/>
      </c>
      <c r="V383" t="str">
        <f>IF(OR(T383=0,NOT(ISNUMBER(MATCH(L383,Ajustes!$B$9:$B$17,0)))),"",IF(INDEX(Ajustes!$C$9:$C$17,MATCH(L383,Ajustes!$B$9:$B$17,0))="","",INDEX(Ajustes!$C$9:$C$17,MATCH(L383,Ajustes!$B$9:$B$17,0))))</f>
        <v/>
      </c>
      <c r="W383">
        <f>IF(AND(T383=1,N383="",OR(L383="Recibido",L383="Confirmado",L383="Preparado",L383="En reparto",L383="Incidencia")),1,0)</f>
        <v>0</v>
      </c>
      <c r="X383">
        <f>IF(S383&lt;&gt;"",1,0)</f>
        <v>0</v>
      </c>
      <c r="Y383">
        <f>IF(A383&lt;&gt;"",1,0)</f>
        <v>0</v>
      </c>
      <c r="Z383">
        <f>IF(T383=1,ROW()-5,0)</f>
        <v>0</v>
      </c>
    </row>
    <row r="384">
      <c r="A384" s="21" t="str">
        <f>IF(T384=0,"",IF(S384&lt;&gt;"","Revisa: "&amp;S384,IF(OR(L384="Cobrado",L384="Anulado"),"",IF(AND(N384="",OR(L384="Recibido",L384="Confirmado",L384="Preparado",L384="En reparto",L384="Incidencia"),ISNUMBER(I384),INT(Ajustes!$C$5)&gt;INT(I384)),"Retrasado",IF(OR(L384="Entregado",L384="Facturado"),IF(AND(ISNUMBER(V384),ISNUMBER(N384),INT(Ajustes!$C$5)-INT(N384)&gt;V384),IF(L384="Entregado","Sin facturar","Cobro vencido"),""),IF(AND(ISNUMBER(V384),ISNUMBER(Q384),Q384&gt;V384),INDEX(Ajustes!$E$9:$E$17,MATCH(L384,Ajustes!$B$9:$B$17,0)),""))))))</f>
        <v/>
      </c>
      <c r="B384" s="22" t="n"/>
      <c r="C384" s="23" t="n"/>
      <c r="D384" s="24" t="n"/>
      <c r="E384" s="25" t="n"/>
      <c r="F384" s="25" t="n"/>
      <c r="G384" s="25" t="n"/>
      <c r="H384" s="26" t="n"/>
      <c r="I384" s="23" t="n"/>
      <c r="J384" s="25" t="n"/>
      <c r="K384" s="25" t="n"/>
      <c r="L384" s="25" t="n"/>
      <c r="M384" s="23" t="n"/>
      <c r="N384" s="23" t="n"/>
      <c r="O384" s="27" t="n"/>
      <c r="P384" s="25" t="n"/>
      <c r="Q384" s="28" t="str">
        <f>IF(OR(T384=0,L384="Cobrado",L384="Anulado",NOT(ISNUMBER(U384))),"",MAX(0,INT(Ajustes!$C$5)-INT(U384)))</f>
        <v/>
      </c>
      <c r="R384" s="28" t="str">
        <f>IF(OR(T384=0,L384="Anulado",NOT(ISNUMBER(N384)),NOT(ISNUMBER(I384))),"",IF(INT(N384)=INT(I384),"Sí",IF(INT(N384)&gt;INT(I384),"Tarde","Antes")))</f>
        <v/>
      </c>
      <c r="S384" t="str">
        <f>IF(T384=0,"",IF(L384="","falta el estado",IF(NOT(ISNUMBER(MATCH(L384,Ajustes!$B$9:$B$17,0))),"el estado no es de la lista",IF(E384="","falta el cliente",IF(OR(AND(C384&lt;&gt;"",NOT(ISNUMBER(C384))),AND(I384&lt;&gt;"",NOT(ISNUMBER(I384))),AND(M384&lt;&gt;"",NOT(ISNUMBER(M384))),AND(N384&lt;&gt;"",NOT(ISNUMBER(N384)))),"hay una fecha mal escrita",IF(AND(H384&lt;&gt;"",NOT(ISNUMBER(H384))),"el importe no es un número",IF(C384="","falta «Recibido el»",IF(AND(L384&lt;&gt;"Recibido",L384&lt;&gt;"Anulado",I384=""),"falta la entrega acordada",IF(AND(L384&lt;&gt;"Recibido",L384&lt;&gt;"Anulado",M384=""),"falta la fecha del estado",IF(AND(OR(L384="Entregado",L384="Facturado",L384="Cobrado"),N384=""),"falta «Entregado el»",IF(AND(N384&lt;&gt;"",OR(L384="Recibido",L384="Confirmado",L384="Preparado",L384="En reparto")),"tiene «Entregado el»: cambia el estado",IF(OR(INT(C384)&gt;INT(Ajustes!$C$5),AND(M384&lt;&gt;"",INT(M384)&gt;INT(Ajustes!$C$5)),AND(N384&lt;&gt;"",INT(N384)&gt;INT(Ajustes!$C$5))),"hay una fecha posterior a hoy",IF(AND(M384&lt;&gt;"",INT(M384)&lt;INT(C384)),"la fecha del estado es anterior a «Recibido el»",IF(AND(N384&lt;&gt;"",INT(N384)&lt;INT(C384)),"«Entregado el» es anterior a «Recibido el»",""))))))))))))))</f>
        <v/>
      </c>
      <c r="T384">
        <f>IF(COUNTA(B384:P384)&gt;0,1,0)</f>
        <v>0</v>
      </c>
      <c r="U384" t="str">
        <f>IF(T384=0,"",IF(AND(L384="Recibido",M384=""),IF(C384="","",C384),IF(M384="","",M384)))</f>
        <v/>
      </c>
      <c r="V384" t="str">
        <f>IF(OR(T384=0,NOT(ISNUMBER(MATCH(L384,Ajustes!$B$9:$B$17,0)))),"",IF(INDEX(Ajustes!$C$9:$C$17,MATCH(L384,Ajustes!$B$9:$B$17,0))="","",INDEX(Ajustes!$C$9:$C$17,MATCH(L384,Ajustes!$B$9:$B$17,0))))</f>
        <v/>
      </c>
      <c r="W384">
        <f>IF(AND(T384=1,N384="",OR(L384="Recibido",L384="Confirmado",L384="Preparado",L384="En reparto",L384="Incidencia")),1,0)</f>
        <v>0</v>
      </c>
      <c r="X384">
        <f>IF(S384&lt;&gt;"",1,0)</f>
        <v>0</v>
      </c>
      <c r="Y384">
        <f>IF(A384&lt;&gt;"",1,0)</f>
        <v>0</v>
      </c>
      <c r="Z384">
        <f>IF(T384=1,ROW()-5,0)</f>
        <v>0</v>
      </c>
    </row>
    <row r="385">
      <c r="A385" s="21" t="str">
        <f>IF(T385=0,"",IF(S385&lt;&gt;"","Revisa: "&amp;S385,IF(OR(L385="Cobrado",L385="Anulado"),"",IF(AND(N385="",OR(L385="Recibido",L385="Confirmado",L385="Preparado",L385="En reparto",L385="Incidencia"),ISNUMBER(I385),INT(Ajustes!$C$5)&gt;INT(I385)),"Retrasado",IF(OR(L385="Entregado",L385="Facturado"),IF(AND(ISNUMBER(V385),ISNUMBER(N385),INT(Ajustes!$C$5)-INT(N385)&gt;V385),IF(L385="Entregado","Sin facturar","Cobro vencido"),""),IF(AND(ISNUMBER(V385),ISNUMBER(Q385),Q385&gt;V385),INDEX(Ajustes!$E$9:$E$17,MATCH(L385,Ajustes!$B$9:$B$17,0)),""))))))</f>
        <v/>
      </c>
      <c r="B385" s="22" t="n"/>
      <c r="C385" s="23" t="n"/>
      <c r="D385" s="24" t="n"/>
      <c r="E385" s="25" t="n"/>
      <c r="F385" s="25" t="n"/>
      <c r="G385" s="25" t="n"/>
      <c r="H385" s="26" t="n"/>
      <c r="I385" s="23" t="n"/>
      <c r="J385" s="25" t="n"/>
      <c r="K385" s="25" t="n"/>
      <c r="L385" s="25" t="n"/>
      <c r="M385" s="23" t="n"/>
      <c r="N385" s="23" t="n"/>
      <c r="O385" s="27" t="n"/>
      <c r="P385" s="25" t="n"/>
      <c r="Q385" s="28" t="str">
        <f>IF(OR(T385=0,L385="Cobrado",L385="Anulado",NOT(ISNUMBER(U385))),"",MAX(0,INT(Ajustes!$C$5)-INT(U385)))</f>
        <v/>
      </c>
      <c r="R385" s="28" t="str">
        <f>IF(OR(T385=0,L385="Anulado",NOT(ISNUMBER(N385)),NOT(ISNUMBER(I385))),"",IF(INT(N385)=INT(I385),"Sí",IF(INT(N385)&gt;INT(I385),"Tarde","Antes")))</f>
        <v/>
      </c>
      <c r="S385" t="str">
        <f>IF(T385=0,"",IF(L385="","falta el estado",IF(NOT(ISNUMBER(MATCH(L385,Ajustes!$B$9:$B$17,0))),"el estado no es de la lista",IF(E385="","falta el cliente",IF(OR(AND(C385&lt;&gt;"",NOT(ISNUMBER(C385))),AND(I385&lt;&gt;"",NOT(ISNUMBER(I385))),AND(M385&lt;&gt;"",NOT(ISNUMBER(M385))),AND(N385&lt;&gt;"",NOT(ISNUMBER(N385)))),"hay una fecha mal escrita",IF(AND(H385&lt;&gt;"",NOT(ISNUMBER(H385))),"el importe no es un número",IF(C385="","falta «Recibido el»",IF(AND(L385&lt;&gt;"Recibido",L385&lt;&gt;"Anulado",I385=""),"falta la entrega acordada",IF(AND(L385&lt;&gt;"Recibido",L385&lt;&gt;"Anulado",M385=""),"falta la fecha del estado",IF(AND(OR(L385="Entregado",L385="Facturado",L385="Cobrado"),N385=""),"falta «Entregado el»",IF(AND(N385&lt;&gt;"",OR(L385="Recibido",L385="Confirmado",L385="Preparado",L385="En reparto")),"tiene «Entregado el»: cambia el estado",IF(OR(INT(C385)&gt;INT(Ajustes!$C$5),AND(M385&lt;&gt;"",INT(M385)&gt;INT(Ajustes!$C$5)),AND(N385&lt;&gt;"",INT(N385)&gt;INT(Ajustes!$C$5))),"hay una fecha posterior a hoy",IF(AND(M385&lt;&gt;"",INT(M385)&lt;INT(C385)),"la fecha del estado es anterior a «Recibido el»",IF(AND(N385&lt;&gt;"",INT(N385)&lt;INT(C385)),"«Entregado el» es anterior a «Recibido el»",""))))))))))))))</f>
        <v/>
      </c>
      <c r="T385">
        <f>IF(COUNTA(B385:P385)&gt;0,1,0)</f>
        <v>0</v>
      </c>
      <c r="U385" t="str">
        <f>IF(T385=0,"",IF(AND(L385="Recibido",M385=""),IF(C385="","",C385),IF(M385="","",M385)))</f>
        <v/>
      </c>
      <c r="V385" t="str">
        <f>IF(OR(T385=0,NOT(ISNUMBER(MATCH(L385,Ajustes!$B$9:$B$17,0)))),"",IF(INDEX(Ajustes!$C$9:$C$17,MATCH(L385,Ajustes!$B$9:$B$17,0))="","",INDEX(Ajustes!$C$9:$C$17,MATCH(L385,Ajustes!$B$9:$B$17,0))))</f>
        <v/>
      </c>
      <c r="W385">
        <f>IF(AND(T385=1,N385="",OR(L385="Recibido",L385="Confirmado",L385="Preparado",L385="En reparto",L385="Incidencia")),1,0)</f>
        <v>0</v>
      </c>
      <c r="X385">
        <f>IF(S385&lt;&gt;"",1,0)</f>
        <v>0</v>
      </c>
      <c r="Y385">
        <f>IF(A385&lt;&gt;"",1,0)</f>
        <v>0</v>
      </c>
      <c r="Z385">
        <f>IF(T385=1,ROW()-5,0)</f>
        <v>0</v>
      </c>
    </row>
    <row r="386">
      <c r="A386" s="21" t="str">
        <f>IF(T386=0,"",IF(S386&lt;&gt;"","Revisa: "&amp;S386,IF(OR(L386="Cobrado",L386="Anulado"),"",IF(AND(N386="",OR(L386="Recibido",L386="Confirmado",L386="Preparado",L386="En reparto",L386="Incidencia"),ISNUMBER(I386),INT(Ajustes!$C$5)&gt;INT(I386)),"Retrasado",IF(OR(L386="Entregado",L386="Facturado"),IF(AND(ISNUMBER(V386),ISNUMBER(N386),INT(Ajustes!$C$5)-INT(N386)&gt;V386),IF(L386="Entregado","Sin facturar","Cobro vencido"),""),IF(AND(ISNUMBER(V386),ISNUMBER(Q386),Q386&gt;V386),INDEX(Ajustes!$E$9:$E$17,MATCH(L386,Ajustes!$B$9:$B$17,0)),""))))))</f>
        <v/>
      </c>
      <c r="B386" s="22" t="n"/>
      <c r="C386" s="23" t="n"/>
      <c r="D386" s="24" t="n"/>
      <c r="E386" s="25" t="n"/>
      <c r="F386" s="25" t="n"/>
      <c r="G386" s="25" t="n"/>
      <c r="H386" s="26" t="n"/>
      <c r="I386" s="23" t="n"/>
      <c r="J386" s="25" t="n"/>
      <c r="K386" s="25" t="n"/>
      <c r="L386" s="25" t="n"/>
      <c r="M386" s="23" t="n"/>
      <c r="N386" s="23" t="n"/>
      <c r="O386" s="27" t="n"/>
      <c r="P386" s="25" t="n"/>
      <c r="Q386" s="28" t="str">
        <f>IF(OR(T386=0,L386="Cobrado",L386="Anulado",NOT(ISNUMBER(U386))),"",MAX(0,INT(Ajustes!$C$5)-INT(U386)))</f>
        <v/>
      </c>
      <c r="R386" s="28" t="str">
        <f>IF(OR(T386=0,L386="Anulado",NOT(ISNUMBER(N386)),NOT(ISNUMBER(I386))),"",IF(INT(N386)=INT(I386),"Sí",IF(INT(N386)&gt;INT(I386),"Tarde","Antes")))</f>
        <v/>
      </c>
      <c r="S386" t="str">
        <f>IF(T386=0,"",IF(L386="","falta el estado",IF(NOT(ISNUMBER(MATCH(L386,Ajustes!$B$9:$B$17,0))),"el estado no es de la lista",IF(E386="","falta el cliente",IF(OR(AND(C386&lt;&gt;"",NOT(ISNUMBER(C386))),AND(I386&lt;&gt;"",NOT(ISNUMBER(I386))),AND(M386&lt;&gt;"",NOT(ISNUMBER(M386))),AND(N386&lt;&gt;"",NOT(ISNUMBER(N386)))),"hay una fecha mal escrita",IF(AND(H386&lt;&gt;"",NOT(ISNUMBER(H386))),"el importe no es un número",IF(C386="","falta «Recibido el»",IF(AND(L386&lt;&gt;"Recibido",L386&lt;&gt;"Anulado",I386=""),"falta la entrega acordada",IF(AND(L386&lt;&gt;"Recibido",L386&lt;&gt;"Anulado",M386=""),"falta la fecha del estado",IF(AND(OR(L386="Entregado",L386="Facturado",L386="Cobrado"),N386=""),"falta «Entregado el»",IF(AND(N386&lt;&gt;"",OR(L386="Recibido",L386="Confirmado",L386="Preparado",L386="En reparto")),"tiene «Entregado el»: cambia el estado",IF(OR(INT(C386)&gt;INT(Ajustes!$C$5),AND(M386&lt;&gt;"",INT(M386)&gt;INT(Ajustes!$C$5)),AND(N386&lt;&gt;"",INT(N386)&gt;INT(Ajustes!$C$5))),"hay una fecha posterior a hoy",IF(AND(M386&lt;&gt;"",INT(M386)&lt;INT(C386)),"la fecha del estado es anterior a «Recibido el»",IF(AND(N386&lt;&gt;"",INT(N386)&lt;INT(C386)),"«Entregado el» es anterior a «Recibido el»",""))))))))))))))</f>
        <v/>
      </c>
      <c r="T386">
        <f>IF(COUNTA(B386:P386)&gt;0,1,0)</f>
        <v>0</v>
      </c>
      <c r="U386" t="str">
        <f>IF(T386=0,"",IF(AND(L386="Recibido",M386=""),IF(C386="","",C386),IF(M386="","",M386)))</f>
        <v/>
      </c>
      <c r="V386" t="str">
        <f>IF(OR(T386=0,NOT(ISNUMBER(MATCH(L386,Ajustes!$B$9:$B$17,0)))),"",IF(INDEX(Ajustes!$C$9:$C$17,MATCH(L386,Ajustes!$B$9:$B$17,0))="","",INDEX(Ajustes!$C$9:$C$17,MATCH(L386,Ajustes!$B$9:$B$17,0))))</f>
        <v/>
      </c>
      <c r="W386">
        <f>IF(AND(T386=1,N386="",OR(L386="Recibido",L386="Confirmado",L386="Preparado",L386="En reparto",L386="Incidencia")),1,0)</f>
        <v>0</v>
      </c>
      <c r="X386">
        <f>IF(S386&lt;&gt;"",1,0)</f>
        <v>0</v>
      </c>
      <c r="Y386">
        <f>IF(A386&lt;&gt;"",1,0)</f>
        <v>0</v>
      </c>
      <c r="Z386">
        <f>IF(T386=1,ROW()-5,0)</f>
        <v>0</v>
      </c>
    </row>
    <row r="387">
      <c r="A387" s="21" t="str">
        <f>IF(T387=0,"",IF(S387&lt;&gt;"","Revisa: "&amp;S387,IF(OR(L387="Cobrado",L387="Anulado"),"",IF(AND(N387="",OR(L387="Recibido",L387="Confirmado",L387="Preparado",L387="En reparto",L387="Incidencia"),ISNUMBER(I387),INT(Ajustes!$C$5)&gt;INT(I387)),"Retrasado",IF(OR(L387="Entregado",L387="Facturado"),IF(AND(ISNUMBER(V387),ISNUMBER(N387),INT(Ajustes!$C$5)-INT(N387)&gt;V387),IF(L387="Entregado","Sin facturar","Cobro vencido"),""),IF(AND(ISNUMBER(V387),ISNUMBER(Q387),Q387&gt;V387),INDEX(Ajustes!$E$9:$E$17,MATCH(L387,Ajustes!$B$9:$B$17,0)),""))))))</f>
        <v/>
      </c>
      <c r="B387" s="22" t="n"/>
      <c r="C387" s="23" t="n"/>
      <c r="D387" s="24" t="n"/>
      <c r="E387" s="25" t="n"/>
      <c r="F387" s="25" t="n"/>
      <c r="G387" s="25" t="n"/>
      <c r="H387" s="26" t="n"/>
      <c r="I387" s="23" t="n"/>
      <c r="J387" s="25" t="n"/>
      <c r="K387" s="25" t="n"/>
      <c r="L387" s="25" t="n"/>
      <c r="M387" s="23" t="n"/>
      <c r="N387" s="23" t="n"/>
      <c r="O387" s="27" t="n"/>
      <c r="P387" s="25" t="n"/>
      <c r="Q387" s="28" t="str">
        <f>IF(OR(T387=0,L387="Cobrado",L387="Anulado",NOT(ISNUMBER(U387))),"",MAX(0,INT(Ajustes!$C$5)-INT(U387)))</f>
        <v/>
      </c>
      <c r="R387" s="28" t="str">
        <f>IF(OR(T387=0,L387="Anulado",NOT(ISNUMBER(N387)),NOT(ISNUMBER(I387))),"",IF(INT(N387)=INT(I387),"Sí",IF(INT(N387)&gt;INT(I387),"Tarde","Antes")))</f>
        <v/>
      </c>
      <c r="S387" t="str">
        <f>IF(T387=0,"",IF(L387="","falta el estado",IF(NOT(ISNUMBER(MATCH(L387,Ajustes!$B$9:$B$17,0))),"el estado no es de la lista",IF(E387="","falta el cliente",IF(OR(AND(C387&lt;&gt;"",NOT(ISNUMBER(C387))),AND(I387&lt;&gt;"",NOT(ISNUMBER(I387))),AND(M387&lt;&gt;"",NOT(ISNUMBER(M387))),AND(N387&lt;&gt;"",NOT(ISNUMBER(N387)))),"hay una fecha mal escrita",IF(AND(H387&lt;&gt;"",NOT(ISNUMBER(H387))),"el importe no es un número",IF(C387="","falta «Recibido el»",IF(AND(L387&lt;&gt;"Recibido",L387&lt;&gt;"Anulado",I387=""),"falta la entrega acordada",IF(AND(L387&lt;&gt;"Recibido",L387&lt;&gt;"Anulado",M387=""),"falta la fecha del estado",IF(AND(OR(L387="Entregado",L387="Facturado",L387="Cobrado"),N387=""),"falta «Entregado el»",IF(AND(N387&lt;&gt;"",OR(L387="Recibido",L387="Confirmado",L387="Preparado",L387="En reparto")),"tiene «Entregado el»: cambia el estado",IF(OR(INT(C387)&gt;INT(Ajustes!$C$5),AND(M387&lt;&gt;"",INT(M387)&gt;INT(Ajustes!$C$5)),AND(N387&lt;&gt;"",INT(N387)&gt;INT(Ajustes!$C$5))),"hay una fecha posterior a hoy",IF(AND(M387&lt;&gt;"",INT(M387)&lt;INT(C387)),"la fecha del estado es anterior a «Recibido el»",IF(AND(N387&lt;&gt;"",INT(N387)&lt;INT(C387)),"«Entregado el» es anterior a «Recibido el»",""))))))))))))))</f>
        <v/>
      </c>
      <c r="T387">
        <f>IF(COUNTA(B387:P387)&gt;0,1,0)</f>
        <v>0</v>
      </c>
      <c r="U387" t="str">
        <f>IF(T387=0,"",IF(AND(L387="Recibido",M387=""),IF(C387="","",C387),IF(M387="","",M387)))</f>
        <v/>
      </c>
      <c r="V387" t="str">
        <f>IF(OR(T387=0,NOT(ISNUMBER(MATCH(L387,Ajustes!$B$9:$B$17,0)))),"",IF(INDEX(Ajustes!$C$9:$C$17,MATCH(L387,Ajustes!$B$9:$B$17,0))="","",INDEX(Ajustes!$C$9:$C$17,MATCH(L387,Ajustes!$B$9:$B$17,0))))</f>
        <v/>
      </c>
      <c r="W387">
        <f>IF(AND(T387=1,N387="",OR(L387="Recibido",L387="Confirmado",L387="Preparado",L387="En reparto",L387="Incidencia")),1,0)</f>
        <v>0</v>
      </c>
      <c r="X387">
        <f>IF(S387&lt;&gt;"",1,0)</f>
        <v>0</v>
      </c>
      <c r="Y387">
        <f>IF(A387&lt;&gt;"",1,0)</f>
        <v>0</v>
      </c>
      <c r="Z387">
        <f>IF(T387=1,ROW()-5,0)</f>
        <v>0</v>
      </c>
    </row>
    <row r="388">
      <c r="A388" s="21" t="str">
        <f>IF(T388=0,"",IF(S388&lt;&gt;"","Revisa: "&amp;S388,IF(OR(L388="Cobrado",L388="Anulado"),"",IF(AND(N388="",OR(L388="Recibido",L388="Confirmado",L388="Preparado",L388="En reparto",L388="Incidencia"),ISNUMBER(I388),INT(Ajustes!$C$5)&gt;INT(I388)),"Retrasado",IF(OR(L388="Entregado",L388="Facturado"),IF(AND(ISNUMBER(V388),ISNUMBER(N388),INT(Ajustes!$C$5)-INT(N388)&gt;V388),IF(L388="Entregado","Sin facturar","Cobro vencido"),""),IF(AND(ISNUMBER(V388),ISNUMBER(Q388),Q388&gt;V388),INDEX(Ajustes!$E$9:$E$17,MATCH(L388,Ajustes!$B$9:$B$17,0)),""))))))</f>
        <v/>
      </c>
      <c r="B388" s="22" t="n"/>
      <c r="C388" s="23" t="n"/>
      <c r="D388" s="24" t="n"/>
      <c r="E388" s="25" t="n"/>
      <c r="F388" s="25" t="n"/>
      <c r="G388" s="25" t="n"/>
      <c r="H388" s="26" t="n"/>
      <c r="I388" s="23" t="n"/>
      <c r="J388" s="25" t="n"/>
      <c r="K388" s="25" t="n"/>
      <c r="L388" s="25" t="n"/>
      <c r="M388" s="23" t="n"/>
      <c r="N388" s="23" t="n"/>
      <c r="O388" s="27" t="n"/>
      <c r="P388" s="25" t="n"/>
      <c r="Q388" s="28" t="str">
        <f>IF(OR(T388=0,L388="Cobrado",L388="Anulado",NOT(ISNUMBER(U388))),"",MAX(0,INT(Ajustes!$C$5)-INT(U388)))</f>
        <v/>
      </c>
      <c r="R388" s="28" t="str">
        <f>IF(OR(T388=0,L388="Anulado",NOT(ISNUMBER(N388)),NOT(ISNUMBER(I388))),"",IF(INT(N388)=INT(I388),"Sí",IF(INT(N388)&gt;INT(I388),"Tarde","Antes")))</f>
        <v/>
      </c>
      <c r="S388" t="str">
        <f>IF(T388=0,"",IF(L388="","falta el estado",IF(NOT(ISNUMBER(MATCH(L388,Ajustes!$B$9:$B$17,0))),"el estado no es de la lista",IF(E388="","falta el cliente",IF(OR(AND(C388&lt;&gt;"",NOT(ISNUMBER(C388))),AND(I388&lt;&gt;"",NOT(ISNUMBER(I388))),AND(M388&lt;&gt;"",NOT(ISNUMBER(M388))),AND(N388&lt;&gt;"",NOT(ISNUMBER(N388)))),"hay una fecha mal escrita",IF(AND(H388&lt;&gt;"",NOT(ISNUMBER(H388))),"el importe no es un número",IF(C388="","falta «Recibido el»",IF(AND(L388&lt;&gt;"Recibido",L388&lt;&gt;"Anulado",I388=""),"falta la entrega acordada",IF(AND(L388&lt;&gt;"Recibido",L388&lt;&gt;"Anulado",M388=""),"falta la fecha del estado",IF(AND(OR(L388="Entregado",L388="Facturado",L388="Cobrado"),N388=""),"falta «Entregado el»",IF(AND(N388&lt;&gt;"",OR(L388="Recibido",L388="Confirmado",L388="Preparado",L388="En reparto")),"tiene «Entregado el»: cambia el estado",IF(OR(INT(C388)&gt;INT(Ajustes!$C$5),AND(M388&lt;&gt;"",INT(M388)&gt;INT(Ajustes!$C$5)),AND(N388&lt;&gt;"",INT(N388)&gt;INT(Ajustes!$C$5))),"hay una fecha posterior a hoy",IF(AND(M388&lt;&gt;"",INT(M388)&lt;INT(C388)),"la fecha del estado es anterior a «Recibido el»",IF(AND(N388&lt;&gt;"",INT(N388)&lt;INT(C388)),"«Entregado el» es anterior a «Recibido el»",""))))))))))))))</f>
        <v/>
      </c>
      <c r="T388">
        <f>IF(COUNTA(B388:P388)&gt;0,1,0)</f>
        <v>0</v>
      </c>
      <c r="U388" t="str">
        <f>IF(T388=0,"",IF(AND(L388="Recibido",M388=""),IF(C388="","",C388),IF(M388="","",M388)))</f>
        <v/>
      </c>
      <c r="V388" t="str">
        <f>IF(OR(T388=0,NOT(ISNUMBER(MATCH(L388,Ajustes!$B$9:$B$17,0)))),"",IF(INDEX(Ajustes!$C$9:$C$17,MATCH(L388,Ajustes!$B$9:$B$17,0))="","",INDEX(Ajustes!$C$9:$C$17,MATCH(L388,Ajustes!$B$9:$B$17,0))))</f>
        <v/>
      </c>
      <c r="W388">
        <f>IF(AND(T388=1,N388="",OR(L388="Recibido",L388="Confirmado",L388="Preparado",L388="En reparto",L388="Incidencia")),1,0)</f>
        <v>0</v>
      </c>
      <c r="X388">
        <f>IF(S388&lt;&gt;"",1,0)</f>
        <v>0</v>
      </c>
      <c r="Y388">
        <f>IF(A388&lt;&gt;"",1,0)</f>
        <v>0</v>
      </c>
      <c r="Z388">
        <f>IF(T388=1,ROW()-5,0)</f>
        <v>0</v>
      </c>
    </row>
    <row r="389">
      <c r="A389" s="21" t="str">
        <f>IF(T389=0,"",IF(S389&lt;&gt;"","Revisa: "&amp;S389,IF(OR(L389="Cobrado",L389="Anulado"),"",IF(AND(N389="",OR(L389="Recibido",L389="Confirmado",L389="Preparado",L389="En reparto",L389="Incidencia"),ISNUMBER(I389),INT(Ajustes!$C$5)&gt;INT(I389)),"Retrasado",IF(OR(L389="Entregado",L389="Facturado"),IF(AND(ISNUMBER(V389),ISNUMBER(N389),INT(Ajustes!$C$5)-INT(N389)&gt;V389),IF(L389="Entregado","Sin facturar","Cobro vencido"),""),IF(AND(ISNUMBER(V389),ISNUMBER(Q389),Q389&gt;V389),INDEX(Ajustes!$E$9:$E$17,MATCH(L389,Ajustes!$B$9:$B$17,0)),""))))))</f>
        <v/>
      </c>
      <c r="B389" s="22" t="n"/>
      <c r="C389" s="23" t="n"/>
      <c r="D389" s="24" t="n"/>
      <c r="E389" s="25" t="n"/>
      <c r="F389" s="25" t="n"/>
      <c r="G389" s="25" t="n"/>
      <c r="H389" s="26" t="n"/>
      <c r="I389" s="23" t="n"/>
      <c r="J389" s="25" t="n"/>
      <c r="K389" s="25" t="n"/>
      <c r="L389" s="25" t="n"/>
      <c r="M389" s="23" t="n"/>
      <c r="N389" s="23" t="n"/>
      <c r="O389" s="27" t="n"/>
      <c r="P389" s="25" t="n"/>
      <c r="Q389" s="28" t="str">
        <f>IF(OR(T389=0,L389="Cobrado",L389="Anulado",NOT(ISNUMBER(U389))),"",MAX(0,INT(Ajustes!$C$5)-INT(U389)))</f>
        <v/>
      </c>
      <c r="R389" s="28" t="str">
        <f>IF(OR(T389=0,L389="Anulado",NOT(ISNUMBER(N389)),NOT(ISNUMBER(I389))),"",IF(INT(N389)=INT(I389),"Sí",IF(INT(N389)&gt;INT(I389),"Tarde","Antes")))</f>
        <v/>
      </c>
      <c r="S389" t="str">
        <f>IF(T389=0,"",IF(L389="","falta el estado",IF(NOT(ISNUMBER(MATCH(L389,Ajustes!$B$9:$B$17,0))),"el estado no es de la lista",IF(E389="","falta el cliente",IF(OR(AND(C389&lt;&gt;"",NOT(ISNUMBER(C389))),AND(I389&lt;&gt;"",NOT(ISNUMBER(I389))),AND(M389&lt;&gt;"",NOT(ISNUMBER(M389))),AND(N389&lt;&gt;"",NOT(ISNUMBER(N389)))),"hay una fecha mal escrita",IF(AND(H389&lt;&gt;"",NOT(ISNUMBER(H389))),"el importe no es un número",IF(C389="","falta «Recibido el»",IF(AND(L389&lt;&gt;"Recibido",L389&lt;&gt;"Anulado",I389=""),"falta la entrega acordada",IF(AND(L389&lt;&gt;"Recibido",L389&lt;&gt;"Anulado",M389=""),"falta la fecha del estado",IF(AND(OR(L389="Entregado",L389="Facturado",L389="Cobrado"),N389=""),"falta «Entregado el»",IF(AND(N389&lt;&gt;"",OR(L389="Recibido",L389="Confirmado",L389="Preparado",L389="En reparto")),"tiene «Entregado el»: cambia el estado",IF(OR(INT(C389)&gt;INT(Ajustes!$C$5),AND(M389&lt;&gt;"",INT(M389)&gt;INT(Ajustes!$C$5)),AND(N389&lt;&gt;"",INT(N389)&gt;INT(Ajustes!$C$5))),"hay una fecha posterior a hoy",IF(AND(M389&lt;&gt;"",INT(M389)&lt;INT(C389)),"la fecha del estado es anterior a «Recibido el»",IF(AND(N389&lt;&gt;"",INT(N389)&lt;INT(C389)),"«Entregado el» es anterior a «Recibido el»",""))))))))))))))</f>
        <v/>
      </c>
      <c r="T389">
        <f>IF(COUNTA(B389:P389)&gt;0,1,0)</f>
        <v>0</v>
      </c>
      <c r="U389" t="str">
        <f>IF(T389=0,"",IF(AND(L389="Recibido",M389=""),IF(C389="","",C389),IF(M389="","",M389)))</f>
        <v/>
      </c>
      <c r="V389" t="str">
        <f>IF(OR(T389=0,NOT(ISNUMBER(MATCH(L389,Ajustes!$B$9:$B$17,0)))),"",IF(INDEX(Ajustes!$C$9:$C$17,MATCH(L389,Ajustes!$B$9:$B$17,0))="","",INDEX(Ajustes!$C$9:$C$17,MATCH(L389,Ajustes!$B$9:$B$17,0))))</f>
        <v/>
      </c>
      <c r="W389">
        <f>IF(AND(T389=1,N389="",OR(L389="Recibido",L389="Confirmado",L389="Preparado",L389="En reparto",L389="Incidencia")),1,0)</f>
        <v>0</v>
      </c>
      <c r="X389">
        <f>IF(S389&lt;&gt;"",1,0)</f>
        <v>0</v>
      </c>
      <c r="Y389">
        <f>IF(A389&lt;&gt;"",1,0)</f>
        <v>0</v>
      </c>
      <c r="Z389">
        <f>IF(T389=1,ROW()-5,0)</f>
        <v>0</v>
      </c>
    </row>
    <row r="390">
      <c r="A390" s="21" t="str">
        <f>IF(T390=0,"",IF(S390&lt;&gt;"","Revisa: "&amp;S390,IF(OR(L390="Cobrado",L390="Anulado"),"",IF(AND(N390="",OR(L390="Recibido",L390="Confirmado",L390="Preparado",L390="En reparto",L390="Incidencia"),ISNUMBER(I390),INT(Ajustes!$C$5)&gt;INT(I390)),"Retrasado",IF(OR(L390="Entregado",L390="Facturado"),IF(AND(ISNUMBER(V390),ISNUMBER(N390),INT(Ajustes!$C$5)-INT(N390)&gt;V390),IF(L390="Entregado","Sin facturar","Cobro vencido"),""),IF(AND(ISNUMBER(V390),ISNUMBER(Q390),Q390&gt;V390),INDEX(Ajustes!$E$9:$E$17,MATCH(L390,Ajustes!$B$9:$B$17,0)),""))))))</f>
        <v/>
      </c>
      <c r="B390" s="22" t="n"/>
      <c r="C390" s="23" t="n"/>
      <c r="D390" s="24" t="n"/>
      <c r="E390" s="25" t="n"/>
      <c r="F390" s="25" t="n"/>
      <c r="G390" s="25" t="n"/>
      <c r="H390" s="26" t="n"/>
      <c r="I390" s="23" t="n"/>
      <c r="J390" s="25" t="n"/>
      <c r="K390" s="25" t="n"/>
      <c r="L390" s="25" t="n"/>
      <c r="M390" s="23" t="n"/>
      <c r="N390" s="23" t="n"/>
      <c r="O390" s="27" t="n"/>
      <c r="P390" s="25" t="n"/>
      <c r="Q390" s="28" t="str">
        <f>IF(OR(T390=0,L390="Cobrado",L390="Anulado",NOT(ISNUMBER(U390))),"",MAX(0,INT(Ajustes!$C$5)-INT(U390)))</f>
        <v/>
      </c>
      <c r="R390" s="28" t="str">
        <f>IF(OR(T390=0,L390="Anulado",NOT(ISNUMBER(N390)),NOT(ISNUMBER(I390))),"",IF(INT(N390)=INT(I390),"Sí",IF(INT(N390)&gt;INT(I390),"Tarde","Antes")))</f>
        <v/>
      </c>
      <c r="S390" t="str">
        <f>IF(T390=0,"",IF(L390="","falta el estado",IF(NOT(ISNUMBER(MATCH(L390,Ajustes!$B$9:$B$17,0))),"el estado no es de la lista",IF(E390="","falta el cliente",IF(OR(AND(C390&lt;&gt;"",NOT(ISNUMBER(C390))),AND(I390&lt;&gt;"",NOT(ISNUMBER(I390))),AND(M390&lt;&gt;"",NOT(ISNUMBER(M390))),AND(N390&lt;&gt;"",NOT(ISNUMBER(N390)))),"hay una fecha mal escrita",IF(AND(H390&lt;&gt;"",NOT(ISNUMBER(H390))),"el importe no es un número",IF(C390="","falta «Recibido el»",IF(AND(L390&lt;&gt;"Recibido",L390&lt;&gt;"Anulado",I390=""),"falta la entrega acordada",IF(AND(L390&lt;&gt;"Recibido",L390&lt;&gt;"Anulado",M390=""),"falta la fecha del estado",IF(AND(OR(L390="Entregado",L390="Facturado",L390="Cobrado"),N390=""),"falta «Entregado el»",IF(AND(N390&lt;&gt;"",OR(L390="Recibido",L390="Confirmado",L390="Preparado",L390="En reparto")),"tiene «Entregado el»: cambia el estado",IF(OR(INT(C390)&gt;INT(Ajustes!$C$5),AND(M390&lt;&gt;"",INT(M390)&gt;INT(Ajustes!$C$5)),AND(N390&lt;&gt;"",INT(N390)&gt;INT(Ajustes!$C$5))),"hay una fecha posterior a hoy",IF(AND(M390&lt;&gt;"",INT(M390)&lt;INT(C390)),"la fecha del estado es anterior a «Recibido el»",IF(AND(N390&lt;&gt;"",INT(N390)&lt;INT(C390)),"«Entregado el» es anterior a «Recibido el»",""))))))))))))))</f>
        <v/>
      </c>
      <c r="T390">
        <f>IF(COUNTA(B390:P390)&gt;0,1,0)</f>
        <v>0</v>
      </c>
      <c r="U390" t="str">
        <f>IF(T390=0,"",IF(AND(L390="Recibido",M390=""),IF(C390="","",C390),IF(M390="","",M390)))</f>
        <v/>
      </c>
      <c r="V390" t="str">
        <f>IF(OR(T390=0,NOT(ISNUMBER(MATCH(L390,Ajustes!$B$9:$B$17,0)))),"",IF(INDEX(Ajustes!$C$9:$C$17,MATCH(L390,Ajustes!$B$9:$B$17,0))="","",INDEX(Ajustes!$C$9:$C$17,MATCH(L390,Ajustes!$B$9:$B$17,0))))</f>
        <v/>
      </c>
      <c r="W390">
        <f>IF(AND(T390=1,N390="",OR(L390="Recibido",L390="Confirmado",L390="Preparado",L390="En reparto",L390="Incidencia")),1,0)</f>
        <v>0</v>
      </c>
      <c r="X390">
        <f>IF(S390&lt;&gt;"",1,0)</f>
        <v>0</v>
      </c>
      <c r="Y390">
        <f>IF(A390&lt;&gt;"",1,0)</f>
        <v>0</v>
      </c>
      <c r="Z390">
        <f>IF(T390=1,ROW()-5,0)</f>
        <v>0</v>
      </c>
    </row>
    <row r="391">
      <c r="A391" s="21" t="str">
        <f>IF(T391=0,"",IF(S391&lt;&gt;"","Revisa: "&amp;S391,IF(OR(L391="Cobrado",L391="Anulado"),"",IF(AND(N391="",OR(L391="Recibido",L391="Confirmado",L391="Preparado",L391="En reparto",L391="Incidencia"),ISNUMBER(I391),INT(Ajustes!$C$5)&gt;INT(I391)),"Retrasado",IF(OR(L391="Entregado",L391="Facturado"),IF(AND(ISNUMBER(V391),ISNUMBER(N391),INT(Ajustes!$C$5)-INT(N391)&gt;V391),IF(L391="Entregado","Sin facturar","Cobro vencido"),""),IF(AND(ISNUMBER(V391),ISNUMBER(Q391),Q391&gt;V391),INDEX(Ajustes!$E$9:$E$17,MATCH(L391,Ajustes!$B$9:$B$17,0)),""))))))</f>
        <v/>
      </c>
      <c r="B391" s="22" t="n"/>
      <c r="C391" s="23" t="n"/>
      <c r="D391" s="24" t="n"/>
      <c r="E391" s="25" t="n"/>
      <c r="F391" s="25" t="n"/>
      <c r="G391" s="25" t="n"/>
      <c r="H391" s="26" t="n"/>
      <c r="I391" s="23" t="n"/>
      <c r="J391" s="25" t="n"/>
      <c r="K391" s="25" t="n"/>
      <c r="L391" s="25" t="n"/>
      <c r="M391" s="23" t="n"/>
      <c r="N391" s="23" t="n"/>
      <c r="O391" s="27" t="n"/>
      <c r="P391" s="25" t="n"/>
      <c r="Q391" s="28" t="str">
        <f>IF(OR(T391=0,L391="Cobrado",L391="Anulado",NOT(ISNUMBER(U391))),"",MAX(0,INT(Ajustes!$C$5)-INT(U391)))</f>
        <v/>
      </c>
      <c r="R391" s="28" t="str">
        <f>IF(OR(T391=0,L391="Anulado",NOT(ISNUMBER(N391)),NOT(ISNUMBER(I391))),"",IF(INT(N391)=INT(I391),"Sí",IF(INT(N391)&gt;INT(I391),"Tarde","Antes")))</f>
        <v/>
      </c>
      <c r="S391" t="str">
        <f>IF(T391=0,"",IF(L391="","falta el estado",IF(NOT(ISNUMBER(MATCH(L391,Ajustes!$B$9:$B$17,0))),"el estado no es de la lista",IF(E391="","falta el cliente",IF(OR(AND(C391&lt;&gt;"",NOT(ISNUMBER(C391))),AND(I391&lt;&gt;"",NOT(ISNUMBER(I391))),AND(M391&lt;&gt;"",NOT(ISNUMBER(M391))),AND(N391&lt;&gt;"",NOT(ISNUMBER(N391)))),"hay una fecha mal escrita",IF(AND(H391&lt;&gt;"",NOT(ISNUMBER(H391))),"el importe no es un número",IF(C391="","falta «Recibido el»",IF(AND(L391&lt;&gt;"Recibido",L391&lt;&gt;"Anulado",I391=""),"falta la entrega acordada",IF(AND(L391&lt;&gt;"Recibido",L391&lt;&gt;"Anulado",M391=""),"falta la fecha del estado",IF(AND(OR(L391="Entregado",L391="Facturado",L391="Cobrado"),N391=""),"falta «Entregado el»",IF(AND(N391&lt;&gt;"",OR(L391="Recibido",L391="Confirmado",L391="Preparado",L391="En reparto")),"tiene «Entregado el»: cambia el estado",IF(OR(INT(C391)&gt;INT(Ajustes!$C$5),AND(M391&lt;&gt;"",INT(M391)&gt;INT(Ajustes!$C$5)),AND(N391&lt;&gt;"",INT(N391)&gt;INT(Ajustes!$C$5))),"hay una fecha posterior a hoy",IF(AND(M391&lt;&gt;"",INT(M391)&lt;INT(C391)),"la fecha del estado es anterior a «Recibido el»",IF(AND(N391&lt;&gt;"",INT(N391)&lt;INT(C391)),"«Entregado el» es anterior a «Recibido el»",""))))))))))))))</f>
        <v/>
      </c>
      <c r="T391">
        <f>IF(COUNTA(B391:P391)&gt;0,1,0)</f>
        <v>0</v>
      </c>
      <c r="U391" t="str">
        <f>IF(T391=0,"",IF(AND(L391="Recibido",M391=""),IF(C391="","",C391),IF(M391="","",M391)))</f>
        <v/>
      </c>
      <c r="V391" t="str">
        <f>IF(OR(T391=0,NOT(ISNUMBER(MATCH(L391,Ajustes!$B$9:$B$17,0)))),"",IF(INDEX(Ajustes!$C$9:$C$17,MATCH(L391,Ajustes!$B$9:$B$17,0))="","",INDEX(Ajustes!$C$9:$C$17,MATCH(L391,Ajustes!$B$9:$B$17,0))))</f>
        <v/>
      </c>
      <c r="W391">
        <f>IF(AND(T391=1,N391="",OR(L391="Recibido",L391="Confirmado",L391="Preparado",L391="En reparto",L391="Incidencia")),1,0)</f>
        <v>0</v>
      </c>
      <c r="X391">
        <f>IF(S391&lt;&gt;"",1,0)</f>
        <v>0</v>
      </c>
      <c r="Y391">
        <f>IF(A391&lt;&gt;"",1,0)</f>
        <v>0</v>
      </c>
      <c r="Z391">
        <f>IF(T391=1,ROW()-5,0)</f>
        <v>0</v>
      </c>
    </row>
    <row r="392">
      <c r="A392" s="21" t="str">
        <f>IF(T392=0,"",IF(S392&lt;&gt;"","Revisa: "&amp;S392,IF(OR(L392="Cobrado",L392="Anulado"),"",IF(AND(N392="",OR(L392="Recibido",L392="Confirmado",L392="Preparado",L392="En reparto",L392="Incidencia"),ISNUMBER(I392),INT(Ajustes!$C$5)&gt;INT(I392)),"Retrasado",IF(OR(L392="Entregado",L392="Facturado"),IF(AND(ISNUMBER(V392),ISNUMBER(N392),INT(Ajustes!$C$5)-INT(N392)&gt;V392),IF(L392="Entregado","Sin facturar","Cobro vencido"),""),IF(AND(ISNUMBER(V392),ISNUMBER(Q392),Q392&gt;V392),INDEX(Ajustes!$E$9:$E$17,MATCH(L392,Ajustes!$B$9:$B$17,0)),""))))))</f>
        <v/>
      </c>
      <c r="B392" s="22" t="n"/>
      <c r="C392" s="23" t="n"/>
      <c r="D392" s="24" t="n"/>
      <c r="E392" s="25" t="n"/>
      <c r="F392" s="25" t="n"/>
      <c r="G392" s="25" t="n"/>
      <c r="H392" s="26" t="n"/>
      <c r="I392" s="23" t="n"/>
      <c r="J392" s="25" t="n"/>
      <c r="K392" s="25" t="n"/>
      <c r="L392" s="25" t="n"/>
      <c r="M392" s="23" t="n"/>
      <c r="N392" s="23" t="n"/>
      <c r="O392" s="27" t="n"/>
      <c r="P392" s="25" t="n"/>
      <c r="Q392" s="28" t="str">
        <f>IF(OR(T392=0,L392="Cobrado",L392="Anulado",NOT(ISNUMBER(U392))),"",MAX(0,INT(Ajustes!$C$5)-INT(U392)))</f>
        <v/>
      </c>
      <c r="R392" s="28" t="str">
        <f>IF(OR(T392=0,L392="Anulado",NOT(ISNUMBER(N392)),NOT(ISNUMBER(I392))),"",IF(INT(N392)=INT(I392),"Sí",IF(INT(N392)&gt;INT(I392),"Tarde","Antes")))</f>
        <v/>
      </c>
      <c r="S392" t="str">
        <f>IF(T392=0,"",IF(L392="","falta el estado",IF(NOT(ISNUMBER(MATCH(L392,Ajustes!$B$9:$B$17,0))),"el estado no es de la lista",IF(E392="","falta el cliente",IF(OR(AND(C392&lt;&gt;"",NOT(ISNUMBER(C392))),AND(I392&lt;&gt;"",NOT(ISNUMBER(I392))),AND(M392&lt;&gt;"",NOT(ISNUMBER(M392))),AND(N392&lt;&gt;"",NOT(ISNUMBER(N392)))),"hay una fecha mal escrita",IF(AND(H392&lt;&gt;"",NOT(ISNUMBER(H392))),"el importe no es un número",IF(C392="","falta «Recibido el»",IF(AND(L392&lt;&gt;"Recibido",L392&lt;&gt;"Anulado",I392=""),"falta la entrega acordada",IF(AND(L392&lt;&gt;"Recibido",L392&lt;&gt;"Anulado",M392=""),"falta la fecha del estado",IF(AND(OR(L392="Entregado",L392="Facturado",L392="Cobrado"),N392=""),"falta «Entregado el»",IF(AND(N392&lt;&gt;"",OR(L392="Recibido",L392="Confirmado",L392="Preparado",L392="En reparto")),"tiene «Entregado el»: cambia el estado",IF(OR(INT(C392)&gt;INT(Ajustes!$C$5),AND(M392&lt;&gt;"",INT(M392)&gt;INT(Ajustes!$C$5)),AND(N392&lt;&gt;"",INT(N392)&gt;INT(Ajustes!$C$5))),"hay una fecha posterior a hoy",IF(AND(M392&lt;&gt;"",INT(M392)&lt;INT(C392)),"la fecha del estado es anterior a «Recibido el»",IF(AND(N392&lt;&gt;"",INT(N392)&lt;INT(C392)),"«Entregado el» es anterior a «Recibido el»",""))))))))))))))</f>
        <v/>
      </c>
      <c r="T392">
        <f>IF(COUNTA(B392:P392)&gt;0,1,0)</f>
        <v>0</v>
      </c>
      <c r="U392" t="str">
        <f>IF(T392=0,"",IF(AND(L392="Recibido",M392=""),IF(C392="","",C392),IF(M392="","",M392)))</f>
        <v/>
      </c>
      <c r="V392" t="str">
        <f>IF(OR(T392=0,NOT(ISNUMBER(MATCH(L392,Ajustes!$B$9:$B$17,0)))),"",IF(INDEX(Ajustes!$C$9:$C$17,MATCH(L392,Ajustes!$B$9:$B$17,0))="","",INDEX(Ajustes!$C$9:$C$17,MATCH(L392,Ajustes!$B$9:$B$17,0))))</f>
        <v/>
      </c>
      <c r="W392">
        <f>IF(AND(T392=1,N392="",OR(L392="Recibido",L392="Confirmado",L392="Preparado",L392="En reparto",L392="Incidencia")),1,0)</f>
        <v>0</v>
      </c>
      <c r="X392">
        <f>IF(S392&lt;&gt;"",1,0)</f>
        <v>0</v>
      </c>
      <c r="Y392">
        <f>IF(A392&lt;&gt;"",1,0)</f>
        <v>0</v>
      </c>
      <c r="Z392">
        <f>IF(T392=1,ROW()-5,0)</f>
        <v>0</v>
      </c>
    </row>
    <row r="393">
      <c r="A393" s="21" t="str">
        <f>IF(T393=0,"",IF(S393&lt;&gt;"","Revisa: "&amp;S393,IF(OR(L393="Cobrado",L393="Anulado"),"",IF(AND(N393="",OR(L393="Recibido",L393="Confirmado",L393="Preparado",L393="En reparto",L393="Incidencia"),ISNUMBER(I393),INT(Ajustes!$C$5)&gt;INT(I393)),"Retrasado",IF(OR(L393="Entregado",L393="Facturado"),IF(AND(ISNUMBER(V393),ISNUMBER(N393),INT(Ajustes!$C$5)-INT(N393)&gt;V393),IF(L393="Entregado","Sin facturar","Cobro vencido"),""),IF(AND(ISNUMBER(V393),ISNUMBER(Q393),Q393&gt;V393),INDEX(Ajustes!$E$9:$E$17,MATCH(L393,Ajustes!$B$9:$B$17,0)),""))))))</f>
        <v/>
      </c>
      <c r="B393" s="22" t="n"/>
      <c r="C393" s="23" t="n"/>
      <c r="D393" s="24" t="n"/>
      <c r="E393" s="25" t="n"/>
      <c r="F393" s="25" t="n"/>
      <c r="G393" s="25" t="n"/>
      <c r="H393" s="26" t="n"/>
      <c r="I393" s="23" t="n"/>
      <c r="J393" s="25" t="n"/>
      <c r="K393" s="25" t="n"/>
      <c r="L393" s="25" t="n"/>
      <c r="M393" s="23" t="n"/>
      <c r="N393" s="23" t="n"/>
      <c r="O393" s="27" t="n"/>
      <c r="P393" s="25" t="n"/>
      <c r="Q393" s="28" t="str">
        <f>IF(OR(T393=0,L393="Cobrado",L393="Anulado",NOT(ISNUMBER(U393))),"",MAX(0,INT(Ajustes!$C$5)-INT(U393)))</f>
        <v/>
      </c>
      <c r="R393" s="28" t="str">
        <f>IF(OR(T393=0,L393="Anulado",NOT(ISNUMBER(N393)),NOT(ISNUMBER(I393))),"",IF(INT(N393)=INT(I393),"Sí",IF(INT(N393)&gt;INT(I393),"Tarde","Antes")))</f>
        <v/>
      </c>
      <c r="S393" t="str">
        <f>IF(T393=0,"",IF(L393="","falta el estado",IF(NOT(ISNUMBER(MATCH(L393,Ajustes!$B$9:$B$17,0))),"el estado no es de la lista",IF(E393="","falta el cliente",IF(OR(AND(C393&lt;&gt;"",NOT(ISNUMBER(C393))),AND(I393&lt;&gt;"",NOT(ISNUMBER(I393))),AND(M393&lt;&gt;"",NOT(ISNUMBER(M393))),AND(N393&lt;&gt;"",NOT(ISNUMBER(N393)))),"hay una fecha mal escrita",IF(AND(H393&lt;&gt;"",NOT(ISNUMBER(H393))),"el importe no es un número",IF(C393="","falta «Recibido el»",IF(AND(L393&lt;&gt;"Recibido",L393&lt;&gt;"Anulado",I393=""),"falta la entrega acordada",IF(AND(L393&lt;&gt;"Recibido",L393&lt;&gt;"Anulado",M393=""),"falta la fecha del estado",IF(AND(OR(L393="Entregado",L393="Facturado",L393="Cobrado"),N393=""),"falta «Entregado el»",IF(AND(N393&lt;&gt;"",OR(L393="Recibido",L393="Confirmado",L393="Preparado",L393="En reparto")),"tiene «Entregado el»: cambia el estado",IF(OR(INT(C393)&gt;INT(Ajustes!$C$5),AND(M393&lt;&gt;"",INT(M393)&gt;INT(Ajustes!$C$5)),AND(N393&lt;&gt;"",INT(N393)&gt;INT(Ajustes!$C$5))),"hay una fecha posterior a hoy",IF(AND(M393&lt;&gt;"",INT(M393)&lt;INT(C393)),"la fecha del estado es anterior a «Recibido el»",IF(AND(N393&lt;&gt;"",INT(N393)&lt;INT(C393)),"«Entregado el» es anterior a «Recibido el»",""))))))))))))))</f>
        <v/>
      </c>
      <c r="T393">
        <f>IF(COUNTA(B393:P393)&gt;0,1,0)</f>
        <v>0</v>
      </c>
      <c r="U393" t="str">
        <f>IF(T393=0,"",IF(AND(L393="Recibido",M393=""),IF(C393="","",C393),IF(M393="","",M393)))</f>
        <v/>
      </c>
      <c r="V393" t="str">
        <f>IF(OR(T393=0,NOT(ISNUMBER(MATCH(L393,Ajustes!$B$9:$B$17,0)))),"",IF(INDEX(Ajustes!$C$9:$C$17,MATCH(L393,Ajustes!$B$9:$B$17,0))="","",INDEX(Ajustes!$C$9:$C$17,MATCH(L393,Ajustes!$B$9:$B$17,0))))</f>
        <v/>
      </c>
      <c r="W393">
        <f>IF(AND(T393=1,N393="",OR(L393="Recibido",L393="Confirmado",L393="Preparado",L393="En reparto",L393="Incidencia")),1,0)</f>
        <v>0</v>
      </c>
      <c r="X393">
        <f>IF(S393&lt;&gt;"",1,0)</f>
        <v>0</v>
      </c>
      <c r="Y393">
        <f>IF(A393&lt;&gt;"",1,0)</f>
        <v>0</v>
      </c>
      <c r="Z393">
        <f>IF(T393=1,ROW()-5,0)</f>
        <v>0</v>
      </c>
    </row>
    <row r="394">
      <c r="A394" s="21" t="str">
        <f>IF(T394=0,"",IF(S394&lt;&gt;"","Revisa: "&amp;S394,IF(OR(L394="Cobrado",L394="Anulado"),"",IF(AND(N394="",OR(L394="Recibido",L394="Confirmado",L394="Preparado",L394="En reparto",L394="Incidencia"),ISNUMBER(I394),INT(Ajustes!$C$5)&gt;INT(I394)),"Retrasado",IF(OR(L394="Entregado",L394="Facturado"),IF(AND(ISNUMBER(V394),ISNUMBER(N394),INT(Ajustes!$C$5)-INT(N394)&gt;V394),IF(L394="Entregado","Sin facturar","Cobro vencido"),""),IF(AND(ISNUMBER(V394),ISNUMBER(Q394),Q394&gt;V394),INDEX(Ajustes!$E$9:$E$17,MATCH(L394,Ajustes!$B$9:$B$17,0)),""))))))</f>
        <v/>
      </c>
      <c r="B394" s="22" t="n"/>
      <c r="C394" s="23" t="n"/>
      <c r="D394" s="24" t="n"/>
      <c r="E394" s="25" t="n"/>
      <c r="F394" s="25" t="n"/>
      <c r="G394" s="25" t="n"/>
      <c r="H394" s="26" t="n"/>
      <c r="I394" s="23" t="n"/>
      <c r="J394" s="25" t="n"/>
      <c r="K394" s="25" t="n"/>
      <c r="L394" s="25" t="n"/>
      <c r="M394" s="23" t="n"/>
      <c r="N394" s="23" t="n"/>
      <c r="O394" s="27" t="n"/>
      <c r="P394" s="25" t="n"/>
      <c r="Q394" s="28" t="str">
        <f>IF(OR(T394=0,L394="Cobrado",L394="Anulado",NOT(ISNUMBER(U394))),"",MAX(0,INT(Ajustes!$C$5)-INT(U394)))</f>
        <v/>
      </c>
      <c r="R394" s="28" t="str">
        <f>IF(OR(T394=0,L394="Anulado",NOT(ISNUMBER(N394)),NOT(ISNUMBER(I394))),"",IF(INT(N394)=INT(I394),"Sí",IF(INT(N394)&gt;INT(I394),"Tarde","Antes")))</f>
        <v/>
      </c>
      <c r="S394" t="str">
        <f>IF(T394=0,"",IF(L394="","falta el estado",IF(NOT(ISNUMBER(MATCH(L394,Ajustes!$B$9:$B$17,0))),"el estado no es de la lista",IF(E394="","falta el cliente",IF(OR(AND(C394&lt;&gt;"",NOT(ISNUMBER(C394))),AND(I394&lt;&gt;"",NOT(ISNUMBER(I394))),AND(M394&lt;&gt;"",NOT(ISNUMBER(M394))),AND(N394&lt;&gt;"",NOT(ISNUMBER(N394)))),"hay una fecha mal escrita",IF(AND(H394&lt;&gt;"",NOT(ISNUMBER(H394))),"el importe no es un número",IF(C394="","falta «Recibido el»",IF(AND(L394&lt;&gt;"Recibido",L394&lt;&gt;"Anulado",I394=""),"falta la entrega acordada",IF(AND(L394&lt;&gt;"Recibido",L394&lt;&gt;"Anulado",M394=""),"falta la fecha del estado",IF(AND(OR(L394="Entregado",L394="Facturado",L394="Cobrado"),N394=""),"falta «Entregado el»",IF(AND(N394&lt;&gt;"",OR(L394="Recibido",L394="Confirmado",L394="Preparado",L394="En reparto")),"tiene «Entregado el»: cambia el estado",IF(OR(INT(C394)&gt;INT(Ajustes!$C$5),AND(M394&lt;&gt;"",INT(M394)&gt;INT(Ajustes!$C$5)),AND(N394&lt;&gt;"",INT(N394)&gt;INT(Ajustes!$C$5))),"hay una fecha posterior a hoy",IF(AND(M394&lt;&gt;"",INT(M394)&lt;INT(C394)),"la fecha del estado es anterior a «Recibido el»",IF(AND(N394&lt;&gt;"",INT(N394)&lt;INT(C394)),"«Entregado el» es anterior a «Recibido el»",""))))))))))))))</f>
        <v/>
      </c>
      <c r="T394">
        <f>IF(COUNTA(B394:P394)&gt;0,1,0)</f>
        <v>0</v>
      </c>
      <c r="U394" t="str">
        <f>IF(T394=0,"",IF(AND(L394="Recibido",M394=""),IF(C394="","",C394),IF(M394="","",M394)))</f>
        <v/>
      </c>
      <c r="V394" t="str">
        <f>IF(OR(T394=0,NOT(ISNUMBER(MATCH(L394,Ajustes!$B$9:$B$17,0)))),"",IF(INDEX(Ajustes!$C$9:$C$17,MATCH(L394,Ajustes!$B$9:$B$17,0))="","",INDEX(Ajustes!$C$9:$C$17,MATCH(L394,Ajustes!$B$9:$B$17,0))))</f>
        <v/>
      </c>
      <c r="W394">
        <f>IF(AND(T394=1,N394="",OR(L394="Recibido",L394="Confirmado",L394="Preparado",L394="En reparto",L394="Incidencia")),1,0)</f>
        <v>0</v>
      </c>
      <c r="X394">
        <f>IF(S394&lt;&gt;"",1,0)</f>
        <v>0</v>
      </c>
      <c r="Y394">
        <f>IF(A394&lt;&gt;"",1,0)</f>
        <v>0</v>
      </c>
      <c r="Z394">
        <f>IF(T394=1,ROW()-5,0)</f>
        <v>0</v>
      </c>
    </row>
    <row r="395">
      <c r="A395" s="21" t="str">
        <f>IF(T395=0,"",IF(S395&lt;&gt;"","Revisa: "&amp;S395,IF(OR(L395="Cobrado",L395="Anulado"),"",IF(AND(N395="",OR(L395="Recibido",L395="Confirmado",L395="Preparado",L395="En reparto",L395="Incidencia"),ISNUMBER(I395),INT(Ajustes!$C$5)&gt;INT(I395)),"Retrasado",IF(OR(L395="Entregado",L395="Facturado"),IF(AND(ISNUMBER(V395),ISNUMBER(N395),INT(Ajustes!$C$5)-INT(N395)&gt;V395),IF(L395="Entregado","Sin facturar","Cobro vencido"),""),IF(AND(ISNUMBER(V395),ISNUMBER(Q395),Q395&gt;V395),INDEX(Ajustes!$E$9:$E$17,MATCH(L395,Ajustes!$B$9:$B$17,0)),""))))))</f>
        <v/>
      </c>
      <c r="B395" s="22" t="n"/>
      <c r="C395" s="23" t="n"/>
      <c r="D395" s="24" t="n"/>
      <c r="E395" s="25" t="n"/>
      <c r="F395" s="25" t="n"/>
      <c r="G395" s="25" t="n"/>
      <c r="H395" s="26" t="n"/>
      <c r="I395" s="23" t="n"/>
      <c r="J395" s="25" t="n"/>
      <c r="K395" s="25" t="n"/>
      <c r="L395" s="25" t="n"/>
      <c r="M395" s="23" t="n"/>
      <c r="N395" s="23" t="n"/>
      <c r="O395" s="27" t="n"/>
      <c r="P395" s="25" t="n"/>
      <c r="Q395" s="28" t="str">
        <f>IF(OR(T395=0,L395="Cobrado",L395="Anulado",NOT(ISNUMBER(U395))),"",MAX(0,INT(Ajustes!$C$5)-INT(U395)))</f>
        <v/>
      </c>
      <c r="R395" s="28" t="str">
        <f>IF(OR(T395=0,L395="Anulado",NOT(ISNUMBER(N395)),NOT(ISNUMBER(I395))),"",IF(INT(N395)=INT(I395),"Sí",IF(INT(N395)&gt;INT(I395),"Tarde","Antes")))</f>
        <v/>
      </c>
      <c r="S395" t="str">
        <f>IF(T395=0,"",IF(L395="","falta el estado",IF(NOT(ISNUMBER(MATCH(L395,Ajustes!$B$9:$B$17,0))),"el estado no es de la lista",IF(E395="","falta el cliente",IF(OR(AND(C395&lt;&gt;"",NOT(ISNUMBER(C395))),AND(I395&lt;&gt;"",NOT(ISNUMBER(I395))),AND(M395&lt;&gt;"",NOT(ISNUMBER(M395))),AND(N395&lt;&gt;"",NOT(ISNUMBER(N395)))),"hay una fecha mal escrita",IF(AND(H395&lt;&gt;"",NOT(ISNUMBER(H395))),"el importe no es un número",IF(C395="","falta «Recibido el»",IF(AND(L395&lt;&gt;"Recibido",L395&lt;&gt;"Anulado",I395=""),"falta la entrega acordada",IF(AND(L395&lt;&gt;"Recibido",L395&lt;&gt;"Anulado",M395=""),"falta la fecha del estado",IF(AND(OR(L395="Entregado",L395="Facturado",L395="Cobrado"),N395=""),"falta «Entregado el»",IF(AND(N395&lt;&gt;"",OR(L395="Recibido",L395="Confirmado",L395="Preparado",L395="En reparto")),"tiene «Entregado el»: cambia el estado",IF(OR(INT(C395)&gt;INT(Ajustes!$C$5),AND(M395&lt;&gt;"",INT(M395)&gt;INT(Ajustes!$C$5)),AND(N395&lt;&gt;"",INT(N395)&gt;INT(Ajustes!$C$5))),"hay una fecha posterior a hoy",IF(AND(M395&lt;&gt;"",INT(M395)&lt;INT(C395)),"la fecha del estado es anterior a «Recibido el»",IF(AND(N395&lt;&gt;"",INT(N395)&lt;INT(C395)),"«Entregado el» es anterior a «Recibido el»",""))))))))))))))</f>
        <v/>
      </c>
      <c r="T395">
        <f>IF(COUNTA(B395:P395)&gt;0,1,0)</f>
        <v>0</v>
      </c>
      <c r="U395" t="str">
        <f>IF(T395=0,"",IF(AND(L395="Recibido",M395=""),IF(C395="","",C395),IF(M395="","",M395)))</f>
        <v/>
      </c>
      <c r="V395" t="str">
        <f>IF(OR(T395=0,NOT(ISNUMBER(MATCH(L395,Ajustes!$B$9:$B$17,0)))),"",IF(INDEX(Ajustes!$C$9:$C$17,MATCH(L395,Ajustes!$B$9:$B$17,0))="","",INDEX(Ajustes!$C$9:$C$17,MATCH(L395,Ajustes!$B$9:$B$17,0))))</f>
        <v/>
      </c>
      <c r="W395">
        <f>IF(AND(T395=1,N395="",OR(L395="Recibido",L395="Confirmado",L395="Preparado",L395="En reparto",L395="Incidencia")),1,0)</f>
        <v>0</v>
      </c>
      <c r="X395">
        <f>IF(S395&lt;&gt;"",1,0)</f>
        <v>0</v>
      </c>
      <c r="Y395">
        <f>IF(A395&lt;&gt;"",1,0)</f>
        <v>0</v>
      </c>
      <c r="Z395">
        <f>IF(T395=1,ROW()-5,0)</f>
        <v>0</v>
      </c>
    </row>
    <row r="396">
      <c r="A396" s="21" t="str">
        <f>IF(T396=0,"",IF(S396&lt;&gt;"","Revisa: "&amp;S396,IF(OR(L396="Cobrado",L396="Anulado"),"",IF(AND(N396="",OR(L396="Recibido",L396="Confirmado",L396="Preparado",L396="En reparto",L396="Incidencia"),ISNUMBER(I396),INT(Ajustes!$C$5)&gt;INT(I396)),"Retrasado",IF(OR(L396="Entregado",L396="Facturado"),IF(AND(ISNUMBER(V396),ISNUMBER(N396),INT(Ajustes!$C$5)-INT(N396)&gt;V396),IF(L396="Entregado","Sin facturar","Cobro vencido"),""),IF(AND(ISNUMBER(V396),ISNUMBER(Q396),Q396&gt;V396),INDEX(Ajustes!$E$9:$E$17,MATCH(L396,Ajustes!$B$9:$B$17,0)),""))))))</f>
        <v/>
      </c>
      <c r="B396" s="22" t="n"/>
      <c r="C396" s="23" t="n"/>
      <c r="D396" s="24" t="n"/>
      <c r="E396" s="25" t="n"/>
      <c r="F396" s="25" t="n"/>
      <c r="G396" s="25" t="n"/>
      <c r="H396" s="26" t="n"/>
      <c r="I396" s="23" t="n"/>
      <c r="J396" s="25" t="n"/>
      <c r="K396" s="25" t="n"/>
      <c r="L396" s="25" t="n"/>
      <c r="M396" s="23" t="n"/>
      <c r="N396" s="23" t="n"/>
      <c r="O396" s="27" t="n"/>
      <c r="P396" s="25" t="n"/>
      <c r="Q396" s="28" t="str">
        <f>IF(OR(T396=0,L396="Cobrado",L396="Anulado",NOT(ISNUMBER(U396))),"",MAX(0,INT(Ajustes!$C$5)-INT(U396)))</f>
        <v/>
      </c>
      <c r="R396" s="28" t="str">
        <f>IF(OR(T396=0,L396="Anulado",NOT(ISNUMBER(N396)),NOT(ISNUMBER(I396))),"",IF(INT(N396)=INT(I396),"Sí",IF(INT(N396)&gt;INT(I396),"Tarde","Antes")))</f>
        <v/>
      </c>
      <c r="S396" t="str">
        <f>IF(T396=0,"",IF(L396="","falta el estado",IF(NOT(ISNUMBER(MATCH(L396,Ajustes!$B$9:$B$17,0))),"el estado no es de la lista",IF(E396="","falta el cliente",IF(OR(AND(C396&lt;&gt;"",NOT(ISNUMBER(C396))),AND(I396&lt;&gt;"",NOT(ISNUMBER(I396))),AND(M396&lt;&gt;"",NOT(ISNUMBER(M396))),AND(N396&lt;&gt;"",NOT(ISNUMBER(N396)))),"hay una fecha mal escrita",IF(AND(H396&lt;&gt;"",NOT(ISNUMBER(H396))),"el importe no es un número",IF(C396="","falta «Recibido el»",IF(AND(L396&lt;&gt;"Recibido",L396&lt;&gt;"Anulado",I396=""),"falta la entrega acordada",IF(AND(L396&lt;&gt;"Recibido",L396&lt;&gt;"Anulado",M396=""),"falta la fecha del estado",IF(AND(OR(L396="Entregado",L396="Facturado",L396="Cobrado"),N396=""),"falta «Entregado el»",IF(AND(N396&lt;&gt;"",OR(L396="Recibido",L396="Confirmado",L396="Preparado",L396="En reparto")),"tiene «Entregado el»: cambia el estado",IF(OR(INT(C396)&gt;INT(Ajustes!$C$5),AND(M396&lt;&gt;"",INT(M396)&gt;INT(Ajustes!$C$5)),AND(N396&lt;&gt;"",INT(N396)&gt;INT(Ajustes!$C$5))),"hay una fecha posterior a hoy",IF(AND(M396&lt;&gt;"",INT(M396)&lt;INT(C396)),"la fecha del estado es anterior a «Recibido el»",IF(AND(N396&lt;&gt;"",INT(N396)&lt;INT(C396)),"«Entregado el» es anterior a «Recibido el»",""))))))))))))))</f>
        <v/>
      </c>
      <c r="T396">
        <f>IF(COUNTA(B396:P396)&gt;0,1,0)</f>
        <v>0</v>
      </c>
      <c r="U396" t="str">
        <f>IF(T396=0,"",IF(AND(L396="Recibido",M396=""),IF(C396="","",C396),IF(M396="","",M396)))</f>
        <v/>
      </c>
      <c r="V396" t="str">
        <f>IF(OR(T396=0,NOT(ISNUMBER(MATCH(L396,Ajustes!$B$9:$B$17,0)))),"",IF(INDEX(Ajustes!$C$9:$C$17,MATCH(L396,Ajustes!$B$9:$B$17,0))="","",INDEX(Ajustes!$C$9:$C$17,MATCH(L396,Ajustes!$B$9:$B$17,0))))</f>
        <v/>
      </c>
      <c r="W396">
        <f>IF(AND(T396=1,N396="",OR(L396="Recibido",L396="Confirmado",L396="Preparado",L396="En reparto",L396="Incidencia")),1,0)</f>
        <v>0</v>
      </c>
      <c r="X396">
        <f>IF(S396&lt;&gt;"",1,0)</f>
        <v>0</v>
      </c>
      <c r="Y396">
        <f>IF(A396&lt;&gt;"",1,0)</f>
        <v>0</v>
      </c>
      <c r="Z396">
        <f>IF(T396=1,ROW()-5,0)</f>
        <v>0</v>
      </c>
    </row>
    <row r="397">
      <c r="A397" s="21" t="str">
        <f>IF(T397=0,"",IF(S397&lt;&gt;"","Revisa: "&amp;S397,IF(OR(L397="Cobrado",L397="Anulado"),"",IF(AND(N397="",OR(L397="Recibido",L397="Confirmado",L397="Preparado",L397="En reparto",L397="Incidencia"),ISNUMBER(I397),INT(Ajustes!$C$5)&gt;INT(I397)),"Retrasado",IF(OR(L397="Entregado",L397="Facturado"),IF(AND(ISNUMBER(V397),ISNUMBER(N397),INT(Ajustes!$C$5)-INT(N397)&gt;V397),IF(L397="Entregado","Sin facturar","Cobro vencido"),""),IF(AND(ISNUMBER(V397),ISNUMBER(Q397),Q397&gt;V397),INDEX(Ajustes!$E$9:$E$17,MATCH(L397,Ajustes!$B$9:$B$17,0)),""))))))</f>
        <v/>
      </c>
      <c r="B397" s="22" t="n"/>
      <c r="C397" s="23" t="n"/>
      <c r="D397" s="24" t="n"/>
      <c r="E397" s="25" t="n"/>
      <c r="F397" s="25" t="n"/>
      <c r="G397" s="25" t="n"/>
      <c r="H397" s="26" t="n"/>
      <c r="I397" s="23" t="n"/>
      <c r="J397" s="25" t="n"/>
      <c r="K397" s="25" t="n"/>
      <c r="L397" s="25" t="n"/>
      <c r="M397" s="23" t="n"/>
      <c r="N397" s="23" t="n"/>
      <c r="O397" s="27" t="n"/>
      <c r="P397" s="25" t="n"/>
      <c r="Q397" s="28" t="str">
        <f>IF(OR(T397=0,L397="Cobrado",L397="Anulado",NOT(ISNUMBER(U397))),"",MAX(0,INT(Ajustes!$C$5)-INT(U397)))</f>
        <v/>
      </c>
      <c r="R397" s="28" t="str">
        <f>IF(OR(T397=0,L397="Anulado",NOT(ISNUMBER(N397)),NOT(ISNUMBER(I397))),"",IF(INT(N397)=INT(I397),"Sí",IF(INT(N397)&gt;INT(I397),"Tarde","Antes")))</f>
        <v/>
      </c>
      <c r="S397" t="str">
        <f>IF(T397=0,"",IF(L397="","falta el estado",IF(NOT(ISNUMBER(MATCH(L397,Ajustes!$B$9:$B$17,0))),"el estado no es de la lista",IF(E397="","falta el cliente",IF(OR(AND(C397&lt;&gt;"",NOT(ISNUMBER(C397))),AND(I397&lt;&gt;"",NOT(ISNUMBER(I397))),AND(M397&lt;&gt;"",NOT(ISNUMBER(M397))),AND(N397&lt;&gt;"",NOT(ISNUMBER(N397)))),"hay una fecha mal escrita",IF(AND(H397&lt;&gt;"",NOT(ISNUMBER(H397))),"el importe no es un número",IF(C397="","falta «Recibido el»",IF(AND(L397&lt;&gt;"Recibido",L397&lt;&gt;"Anulado",I397=""),"falta la entrega acordada",IF(AND(L397&lt;&gt;"Recibido",L397&lt;&gt;"Anulado",M397=""),"falta la fecha del estado",IF(AND(OR(L397="Entregado",L397="Facturado",L397="Cobrado"),N397=""),"falta «Entregado el»",IF(AND(N397&lt;&gt;"",OR(L397="Recibido",L397="Confirmado",L397="Preparado",L397="En reparto")),"tiene «Entregado el»: cambia el estado",IF(OR(INT(C397)&gt;INT(Ajustes!$C$5),AND(M397&lt;&gt;"",INT(M397)&gt;INT(Ajustes!$C$5)),AND(N397&lt;&gt;"",INT(N397)&gt;INT(Ajustes!$C$5))),"hay una fecha posterior a hoy",IF(AND(M397&lt;&gt;"",INT(M397)&lt;INT(C397)),"la fecha del estado es anterior a «Recibido el»",IF(AND(N397&lt;&gt;"",INT(N397)&lt;INT(C397)),"«Entregado el» es anterior a «Recibido el»",""))))))))))))))</f>
        <v/>
      </c>
      <c r="T397">
        <f>IF(COUNTA(B397:P397)&gt;0,1,0)</f>
        <v>0</v>
      </c>
      <c r="U397" t="str">
        <f>IF(T397=0,"",IF(AND(L397="Recibido",M397=""),IF(C397="","",C397),IF(M397="","",M397)))</f>
        <v/>
      </c>
      <c r="V397" t="str">
        <f>IF(OR(T397=0,NOT(ISNUMBER(MATCH(L397,Ajustes!$B$9:$B$17,0)))),"",IF(INDEX(Ajustes!$C$9:$C$17,MATCH(L397,Ajustes!$B$9:$B$17,0))="","",INDEX(Ajustes!$C$9:$C$17,MATCH(L397,Ajustes!$B$9:$B$17,0))))</f>
        <v/>
      </c>
      <c r="W397">
        <f>IF(AND(T397=1,N397="",OR(L397="Recibido",L397="Confirmado",L397="Preparado",L397="En reparto",L397="Incidencia")),1,0)</f>
        <v>0</v>
      </c>
      <c r="X397">
        <f>IF(S397&lt;&gt;"",1,0)</f>
        <v>0</v>
      </c>
      <c r="Y397">
        <f>IF(A397&lt;&gt;"",1,0)</f>
        <v>0</v>
      </c>
      <c r="Z397">
        <f>IF(T397=1,ROW()-5,0)</f>
        <v>0</v>
      </c>
    </row>
    <row r="398">
      <c r="A398" s="21" t="str">
        <f>IF(T398=0,"",IF(S398&lt;&gt;"","Revisa: "&amp;S398,IF(OR(L398="Cobrado",L398="Anulado"),"",IF(AND(N398="",OR(L398="Recibido",L398="Confirmado",L398="Preparado",L398="En reparto",L398="Incidencia"),ISNUMBER(I398),INT(Ajustes!$C$5)&gt;INT(I398)),"Retrasado",IF(OR(L398="Entregado",L398="Facturado"),IF(AND(ISNUMBER(V398),ISNUMBER(N398),INT(Ajustes!$C$5)-INT(N398)&gt;V398),IF(L398="Entregado","Sin facturar","Cobro vencido"),""),IF(AND(ISNUMBER(V398),ISNUMBER(Q398),Q398&gt;V398),INDEX(Ajustes!$E$9:$E$17,MATCH(L398,Ajustes!$B$9:$B$17,0)),""))))))</f>
        <v/>
      </c>
      <c r="B398" s="22" t="n"/>
      <c r="C398" s="23" t="n"/>
      <c r="D398" s="24" t="n"/>
      <c r="E398" s="25" t="n"/>
      <c r="F398" s="25" t="n"/>
      <c r="G398" s="25" t="n"/>
      <c r="H398" s="26" t="n"/>
      <c r="I398" s="23" t="n"/>
      <c r="J398" s="25" t="n"/>
      <c r="K398" s="25" t="n"/>
      <c r="L398" s="25" t="n"/>
      <c r="M398" s="23" t="n"/>
      <c r="N398" s="23" t="n"/>
      <c r="O398" s="27" t="n"/>
      <c r="P398" s="25" t="n"/>
      <c r="Q398" s="28" t="str">
        <f>IF(OR(T398=0,L398="Cobrado",L398="Anulado",NOT(ISNUMBER(U398))),"",MAX(0,INT(Ajustes!$C$5)-INT(U398)))</f>
        <v/>
      </c>
      <c r="R398" s="28" t="str">
        <f>IF(OR(T398=0,L398="Anulado",NOT(ISNUMBER(N398)),NOT(ISNUMBER(I398))),"",IF(INT(N398)=INT(I398),"Sí",IF(INT(N398)&gt;INT(I398),"Tarde","Antes")))</f>
        <v/>
      </c>
      <c r="S398" t="str">
        <f>IF(T398=0,"",IF(L398="","falta el estado",IF(NOT(ISNUMBER(MATCH(L398,Ajustes!$B$9:$B$17,0))),"el estado no es de la lista",IF(E398="","falta el cliente",IF(OR(AND(C398&lt;&gt;"",NOT(ISNUMBER(C398))),AND(I398&lt;&gt;"",NOT(ISNUMBER(I398))),AND(M398&lt;&gt;"",NOT(ISNUMBER(M398))),AND(N398&lt;&gt;"",NOT(ISNUMBER(N398)))),"hay una fecha mal escrita",IF(AND(H398&lt;&gt;"",NOT(ISNUMBER(H398))),"el importe no es un número",IF(C398="","falta «Recibido el»",IF(AND(L398&lt;&gt;"Recibido",L398&lt;&gt;"Anulado",I398=""),"falta la entrega acordada",IF(AND(L398&lt;&gt;"Recibido",L398&lt;&gt;"Anulado",M398=""),"falta la fecha del estado",IF(AND(OR(L398="Entregado",L398="Facturado",L398="Cobrado"),N398=""),"falta «Entregado el»",IF(AND(N398&lt;&gt;"",OR(L398="Recibido",L398="Confirmado",L398="Preparado",L398="En reparto")),"tiene «Entregado el»: cambia el estado",IF(OR(INT(C398)&gt;INT(Ajustes!$C$5),AND(M398&lt;&gt;"",INT(M398)&gt;INT(Ajustes!$C$5)),AND(N398&lt;&gt;"",INT(N398)&gt;INT(Ajustes!$C$5))),"hay una fecha posterior a hoy",IF(AND(M398&lt;&gt;"",INT(M398)&lt;INT(C398)),"la fecha del estado es anterior a «Recibido el»",IF(AND(N398&lt;&gt;"",INT(N398)&lt;INT(C398)),"«Entregado el» es anterior a «Recibido el»",""))))))))))))))</f>
        <v/>
      </c>
      <c r="T398">
        <f>IF(COUNTA(B398:P398)&gt;0,1,0)</f>
        <v>0</v>
      </c>
      <c r="U398" t="str">
        <f>IF(T398=0,"",IF(AND(L398="Recibido",M398=""),IF(C398="","",C398),IF(M398="","",M398)))</f>
        <v/>
      </c>
      <c r="V398" t="str">
        <f>IF(OR(T398=0,NOT(ISNUMBER(MATCH(L398,Ajustes!$B$9:$B$17,0)))),"",IF(INDEX(Ajustes!$C$9:$C$17,MATCH(L398,Ajustes!$B$9:$B$17,0))="","",INDEX(Ajustes!$C$9:$C$17,MATCH(L398,Ajustes!$B$9:$B$17,0))))</f>
        <v/>
      </c>
      <c r="W398">
        <f>IF(AND(T398=1,N398="",OR(L398="Recibido",L398="Confirmado",L398="Preparado",L398="En reparto",L398="Incidencia")),1,0)</f>
        <v>0</v>
      </c>
      <c r="X398">
        <f>IF(S398&lt;&gt;"",1,0)</f>
        <v>0</v>
      </c>
      <c r="Y398">
        <f>IF(A398&lt;&gt;"",1,0)</f>
        <v>0</v>
      </c>
      <c r="Z398">
        <f>IF(T398=1,ROW()-5,0)</f>
        <v>0</v>
      </c>
    </row>
    <row r="399">
      <c r="A399" s="21" t="str">
        <f>IF(T399=0,"",IF(S399&lt;&gt;"","Revisa: "&amp;S399,IF(OR(L399="Cobrado",L399="Anulado"),"",IF(AND(N399="",OR(L399="Recibido",L399="Confirmado",L399="Preparado",L399="En reparto",L399="Incidencia"),ISNUMBER(I399),INT(Ajustes!$C$5)&gt;INT(I399)),"Retrasado",IF(OR(L399="Entregado",L399="Facturado"),IF(AND(ISNUMBER(V399),ISNUMBER(N399),INT(Ajustes!$C$5)-INT(N399)&gt;V399),IF(L399="Entregado","Sin facturar","Cobro vencido"),""),IF(AND(ISNUMBER(V399),ISNUMBER(Q399),Q399&gt;V399),INDEX(Ajustes!$E$9:$E$17,MATCH(L399,Ajustes!$B$9:$B$17,0)),""))))))</f>
        <v/>
      </c>
      <c r="B399" s="22" t="n"/>
      <c r="C399" s="23" t="n"/>
      <c r="D399" s="24" t="n"/>
      <c r="E399" s="25" t="n"/>
      <c r="F399" s="25" t="n"/>
      <c r="G399" s="25" t="n"/>
      <c r="H399" s="26" t="n"/>
      <c r="I399" s="23" t="n"/>
      <c r="J399" s="25" t="n"/>
      <c r="K399" s="25" t="n"/>
      <c r="L399" s="25" t="n"/>
      <c r="M399" s="23" t="n"/>
      <c r="N399" s="23" t="n"/>
      <c r="O399" s="27" t="n"/>
      <c r="P399" s="25" t="n"/>
      <c r="Q399" s="28" t="str">
        <f>IF(OR(T399=0,L399="Cobrado",L399="Anulado",NOT(ISNUMBER(U399))),"",MAX(0,INT(Ajustes!$C$5)-INT(U399)))</f>
        <v/>
      </c>
      <c r="R399" s="28" t="str">
        <f>IF(OR(T399=0,L399="Anulado",NOT(ISNUMBER(N399)),NOT(ISNUMBER(I399))),"",IF(INT(N399)=INT(I399),"Sí",IF(INT(N399)&gt;INT(I399),"Tarde","Antes")))</f>
        <v/>
      </c>
      <c r="S399" t="str">
        <f>IF(T399=0,"",IF(L399="","falta el estado",IF(NOT(ISNUMBER(MATCH(L399,Ajustes!$B$9:$B$17,0))),"el estado no es de la lista",IF(E399="","falta el cliente",IF(OR(AND(C399&lt;&gt;"",NOT(ISNUMBER(C399))),AND(I399&lt;&gt;"",NOT(ISNUMBER(I399))),AND(M399&lt;&gt;"",NOT(ISNUMBER(M399))),AND(N399&lt;&gt;"",NOT(ISNUMBER(N399)))),"hay una fecha mal escrita",IF(AND(H399&lt;&gt;"",NOT(ISNUMBER(H399))),"el importe no es un número",IF(C399="","falta «Recibido el»",IF(AND(L399&lt;&gt;"Recibido",L399&lt;&gt;"Anulado",I399=""),"falta la entrega acordada",IF(AND(L399&lt;&gt;"Recibido",L399&lt;&gt;"Anulado",M399=""),"falta la fecha del estado",IF(AND(OR(L399="Entregado",L399="Facturado",L399="Cobrado"),N399=""),"falta «Entregado el»",IF(AND(N399&lt;&gt;"",OR(L399="Recibido",L399="Confirmado",L399="Preparado",L399="En reparto")),"tiene «Entregado el»: cambia el estado",IF(OR(INT(C399)&gt;INT(Ajustes!$C$5),AND(M399&lt;&gt;"",INT(M399)&gt;INT(Ajustes!$C$5)),AND(N399&lt;&gt;"",INT(N399)&gt;INT(Ajustes!$C$5))),"hay una fecha posterior a hoy",IF(AND(M399&lt;&gt;"",INT(M399)&lt;INT(C399)),"la fecha del estado es anterior a «Recibido el»",IF(AND(N399&lt;&gt;"",INT(N399)&lt;INT(C399)),"«Entregado el» es anterior a «Recibido el»",""))))))))))))))</f>
        <v/>
      </c>
      <c r="T399">
        <f>IF(COUNTA(B399:P399)&gt;0,1,0)</f>
        <v>0</v>
      </c>
      <c r="U399" t="str">
        <f>IF(T399=0,"",IF(AND(L399="Recibido",M399=""),IF(C399="","",C399),IF(M399="","",M399)))</f>
        <v/>
      </c>
      <c r="V399" t="str">
        <f>IF(OR(T399=0,NOT(ISNUMBER(MATCH(L399,Ajustes!$B$9:$B$17,0)))),"",IF(INDEX(Ajustes!$C$9:$C$17,MATCH(L399,Ajustes!$B$9:$B$17,0))="","",INDEX(Ajustes!$C$9:$C$17,MATCH(L399,Ajustes!$B$9:$B$17,0))))</f>
        <v/>
      </c>
      <c r="W399">
        <f>IF(AND(T399=1,N399="",OR(L399="Recibido",L399="Confirmado",L399="Preparado",L399="En reparto",L399="Incidencia")),1,0)</f>
        <v>0</v>
      </c>
      <c r="X399">
        <f>IF(S399&lt;&gt;"",1,0)</f>
        <v>0</v>
      </c>
      <c r="Y399">
        <f>IF(A399&lt;&gt;"",1,0)</f>
        <v>0</v>
      </c>
      <c r="Z399">
        <f>IF(T399=1,ROW()-5,0)</f>
        <v>0</v>
      </c>
    </row>
    <row r="400">
      <c r="A400" s="21" t="str">
        <f>IF(T400=0,"",IF(S400&lt;&gt;"","Revisa: "&amp;S400,IF(OR(L400="Cobrado",L400="Anulado"),"",IF(AND(N400="",OR(L400="Recibido",L400="Confirmado",L400="Preparado",L400="En reparto",L400="Incidencia"),ISNUMBER(I400),INT(Ajustes!$C$5)&gt;INT(I400)),"Retrasado",IF(OR(L400="Entregado",L400="Facturado"),IF(AND(ISNUMBER(V400),ISNUMBER(N400),INT(Ajustes!$C$5)-INT(N400)&gt;V400),IF(L400="Entregado","Sin facturar","Cobro vencido"),""),IF(AND(ISNUMBER(V400),ISNUMBER(Q400),Q400&gt;V400),INDEX(Ajustes!$E$9:$E$17,MATCH(L400,Ajustes!$B$9:$B$17,0)),""))))))</f>
        <v/>
      </c>
      <c r="B400" s="22" t="n"/>
      <c r="C400" s="23" t="n"/>
      <c r="D400" s="24" t="n"/>
      <c r="E400" s="25" t="n"/>
      <c r="F400" s="25" t="n"/>
      <c r="G400" s="25" t="n"/>
      <c r="H400" s="26" t="n"/>
      <c r="I400" s="23" t="n"/>
      <c r="J400" s="25" t="n"/>
      <c r="K400" s="25" t="n"/>
      <c r="L400" s="25" t="n"/>
      <c r="M400" s="23" t="n"/>
      <c r="N400" s="23" t="n"/>
      <c r="O400" s="27" t="n"/>
      <c r="P400" s="25" t="n"/>
      <c r="Q400" s="28" t="str">
        <f>IF(OR(T400=0,L400="Cobrado",L400="Anulado",NOT(ISNUMBER(U400))),"",MAX(0,INT(Ajustes!$C$5)-INT(U400)))</f>
        <v/>
      </c>
      <c r="R400" s="28" t="str">
        <f>IF(OR(T400=0,L400="Anulado",NOT(ISNUMBER(N400)),NOT(ISNUMBER(I400))),"",IF(INT(N400)=INT(I400),"Sí",IF(INT(N400)&gt;INT(I400),"Tarde","Antes")))</f>
        <v/>
      </c>
      <c r="S400" t="str">
        <f>IF(T400=0,"",IF(L400="","falta el estado",IF(NOT(ISNUMBER(MATCH(L400,Ajustes!$B$9:$B$17,0))),"el estado no es de la lista",IF(E400="","falta el cliente",IF(OR(AND(C400&lt;&gt;"",NOT(ISNUMBER(C400))),AND(I400&lt;&gt;"",NOT(ISNUMBER(I400))),AND(M400&lt;&gt;"",NOT(ISNUMBER(M400))),AND(N400&lt;&gt;"",NOT(ISNUMBER(N400)))),"hay una fecha mal escrita",IF(AND(H400&lt;&gt;"",NOT(ISNUMBER(H400))),"el importe no es un número",IF(C400="","falta «Recibido el»",IF(AND(L400&lt;&gt;"Recibido",L400&lt;&gt;"Anulado",I400=""),"falta la entrega acordada",IF(AND(L400&lt;&gt;"Recibido",L400&lt;&gt;"Anulado",M400=""),"falta la fecha del estado",IF(AND(OR(L400="Entregado",L400="Facturado",L400="Cobrado"),N400=""),"falta «Entregado el»",IF(AND(N400&lt;&gt;"",OR(L400="Recibido",L400="Confirmado",L400="Preparado",L400="En reparto")),"tiene «Entregado el»: cambia el estado",IF(OR(INT(C400)&gt;INT(Ajustes!$C$5),AND(M400&lt;&gt;"",INT(M400)&gt;INT(Ajustes!$C$5)),AND(N400&lt;&gt;"",INT(N400)&gt;INT(Ajustes!$C$5))),"hay una fecha posterior a hoy",IF(AND(M400&lt;&gt;"",INT(M400)&lt;INT(C400)),"la fecha del estado es anterior a «Recibido el»",IF(AND(N400&lt;&gt;"",INT(N400)&lt;INT(C400)),"«Entregado el» es anterior a «Recibido el»",""))))))))))))))</f>
        <v/>
      </c>
      <c r="T400">
        <f>IF(COUNTA(B400:P400)&gt;0,1,0)</f>
        <v>0</v>
      </c>
      <c r="U400" t="str">
        <f>IF(T400=0,"",IF(AND(L400="Recibido",M400=""),IF(C400="","",C400),IF(M400="","",M400)))</f>
        <v/>
      </c>
      <c r="V400" t="str">
        <f>IF(OR(T400=0,NOT(ISNUMBER(MATCH(L400,Ajustes!$B$9:$B$17,0)))),"",IF(INDEX(Ajustes!$C$9:$C$17,MATCH(L400,Ajustes!$B$9:$B$17,0))="","",INDEX(Ajustes!$C$9:$C$17,MATCH(L400,Ajustes!$B$9:$B$17,0))))</f>
        <v/>
      </c>
      <c r="W400">
        <f>IF(AND(T400=1,N400="",OR(L400="Recibido",L400="Confirmado",L400="Preparado",L400="En reparto",L400="Incidencia")),1,0)</f>
        <v>0</v>
      </c>
      <c r="X400">
        <f>IF(S400&lt;&gt;"",1,0)</f>
        <v>0</v>
      </c>
      <c r="Y400">
        <f>IF(A400&lt;&gt;"",1,0)</f>
        <v>0</v>
      </c>
      <c r="Z400">
        <f>IF(T400=1,ROW()-5,0)</f>
        <v>0</v>
      </c>
    </row>
    <row r="401">
      <c r="A401" s="21" t="str">
        <f>IF(T401=0,"",IF(S401&lt;&gt;"","Revisa: "&amp;S401,IF(OR(L401="Cobrado",L401="Anulado"),"",IF(AND(N401="",OR(L401="Recibido",L401="Confirmado",L401="Preparado",L401="En reparto",L401="Incidencia"),ISNUMBER(I401),INT(Ajustes!$C$5)&gt;INT(I401)),"Retrasado",IF(OR(L401="Entregado",L401="Facturado"),IF(AND(ISNUMBER(V401),ISNUMBER(N401),INT(Ajustes!$C$5)-INT(N401)&gt;V401),IF(L401="Entregado","Sin facturar","Cobro vencido"),""),IF(AND(ISNUMBER(V401),ISNUMBER(Q401),Q401&gt;V401),INDEX(Ajustes!$E$9:$E$17,MATCH(L401,Ajustes!$B$9:$B$17,0)),""))))))</f>
        <v/>
      </c>
      <c r="B401" s="22" t="n"/>
      <c r="C401" s="23" t="n"/>
      <c r="D401" s="24" t="n"/>
      <c r="E401" s="25" t="n"/>
      <c r="F401" s="25" t="n"/>
      <c r="G401" s="25" t="n"/>
      <c r="H401" s="26" t="n"/>
      <c r="I401" s="23" t="n"/>
      <c r="J401" s="25" t="n"/>
      <c r="K401" s="25" t="n"/>
      <c r="L401" s="25" t="n"/>
      <c r="M401" s="23" t="n"/>
      <c r="N401" s="23" t="n"/>
      <c r="O401" s="27" t="n"/>
      <c r="P401" s="25" t="n"/>
      <c r="Q401" s="28" t="str">
        <f>IF(OR(T401=0,L401="Cobrado",L401="Anulado",NOT(ISNUMBER(U401))),"",MAX(0,INT(Ajustes!$C$5)-INT(U401)))</f>
        <v/>
      </c>
      <c r="R401" s="28" t="str">
        <f>IF(OR(T401=0,L401="Anulado",NOT(ISNUMBER(N401)),NOT(ISNUMBER(I401))),"",IF(INT(N401)=INT(I401),"Sí",IF(INT(N401)&gt;INT(I401),"Tarde","Antes")))</f>
        <v/>
      </c>
      <c r="S401" t="str">
        <f>IF(T401=0,"",IF(L401="","falta el estado",IF(NOT(ISNUMBER(MATCH(L401,Ajustes!$B$9:$B$17,0))),"el estado no es de la lista",IF(E401="","falta el cliente",IF(OR(AND(C401&lt;&gt;"",NOT(ISNUMBER(C401))),AND(I401&lt;&gt;"",NOT(ISNUMBER(I401))),AND(M401&lt;&gt;"",NOT(ISNUMBER(M401))),AND(N401&lt;&gt;"",NOT(ISNUMBER(N401)))),"hay una fecha mal escrita",IF(AND(H401&lt;&gt;"",NOT(ISNUMBER(H401))),"el importe no es un número",IF(C401="","falta «Recibido el»",IF(AND(L401&lt;&gt;"Recibido",L401&lt;&gt;"Anulado",I401=""),"falta la entrega acordada",IF(AND(L401&lt;&gt;"Recibido",L401&lt;&gt;"Anulado",M401=""),"falta la fecha del estado",IF(AND(OR(L401="Entregado",L401="Facturado",L401="Cobrado"),N401=""),"falta «Entregado el»",IF(AND(N401&lt;&gt;"",OR(L401="Recibido",L401="Confirmado",L401="Preparado",L401="En reparto")),"tiene «Entregado el»: cambia el estado",IF(OR(INT(C401)&gt;INT(Ajustes!$C$5),AND(M401&lt;&gt;"",INT(M401)&gt;INT(Ajustes!$C$5)),AND(N401&lt;&gt;"",INT(N401)&gt;INT(Ajustes!$C$5))),"hay una fecha posterior a hoy",IF(AND(M401&lt;&gt;"",INT(M401)&lt;INT(C401)),"la fecha del estado es anterior a «Recibido el»",IF(AND(N401&lt;&gt;"",INT(N401)&lt;INT(C401)),"«Entregado el» es anterior a «Recibido el»",""))))))))))))))</f>
        <v/>
      </c>
      <c r="T401">
        <f>IF(COUNTA(B401:P401)&gt;0,1,0)</f>
        <v>0</v>
      </c>
      <c r="U401" t="str">
        <f>IF(T401=0,"",IF(AND(L401="Recibido",M401=""),IF(C401="","",C401),IF(M401="","",M401)))</f>
        <v/>
      </c>
      <c r="V401" t="str">
        <f>IF(OR(T401=0,NOT(ISNUMBER(MATCH(L401,Ajustes!$B$9:$B$17,0)))),"",IF(INDEX(Ajustes!$C$9:$C$17,MATCH(L401,Ajustes!$B$9:$B$17,0))="","",INDEX(Ajustes!$C$9:$C$17,MATCH(L401,Ajustes!$B$9:$B$17,0))))</f>
        <v/>
      </c>
      <c r="W401">
        <f>IF(AND(T401=1,N401="",OR(L401="Recibido",L401="Confirmado",L401="Preparado",L401="En reparto",L401="Incidencia")),1,0)</f>
        <v>0</v>
      </c>
      <c r="X401">
        <f>IF(S401&lt;&gt;"",1,0)</f>
        <v>0</v>
      </c>
      <c r="Y401">
        <f>IF(A401&lt;&gt;"",1,0)</f>
        <v>0</v>
      </c>
      <c r="Z401">
        <f>IF(T401=1,ROW()-5,0)</f>
        <v>0</v>
      </c>
    </row>
    <row r="402">
      <c r="A402" s="21" t="str">
        <f>IF(T402=0,"",IF(S402&lt;&gt;"","Revisa: "&amp;S402,IF(OR(L402="Cobrado",L402="Anulado"),"",IF(AND(N402="",OR(L402="Recibido",L402="Confirmado",L402="Preparado",L402="En reparto",L402="Incidencia"),ISNUMBER(I402),INT(Ajustes!$C$5)&gt;INT(I402)),"Retrasado",IF(OR(L402="Entregado",L402="Facturado"),IF(AND(ISNUMBER(V402),ISNUMBER(N402),INT(Ajustes!$C$5)-INT(N402)&gt;V402),IF(L402="Entregado","Sin facturar","Cobro vencido"),""),IF(AND(ISNUMBER(V402),ISNUMBER(Q402),Q402&gt;V402),INDEX(Ajustes!$E$9:$E$17,MATCH(L402,Ajustes!$B$9:$B$17,0)),""))))))</f>
        <v/>
      </c>
      <c r="B402" s="22" t="n"/>
      <c r="C402" s="23" t="n"/>
      <c r="D402" s="24" t="n"/>
      <c r="E402" s="25" t="n"/>
      <c r="F402" s="25" t="n"/>
      <c r="G402" s="25" t="n"/>
      <c r="H402" s="26" t="n"/>
      <c r="I402" s="23" t="n"/>
      <c r="J402" s="25" t="n"/>
      <c r="K402" s="25" t="n"/>
      <c r="L402" s="25" t="n"/>
      <c r="M402" s="23" t="n"/>
      <c r="N402" s="23" t="n"/>
      <c r="O402" s="27" t="n"/>
      <c r="P402" s="25" t="n"/>
      <c r="Q402" s="28" t="str">
        <f>IF(OR(T402=0,L402="Cobrado",L402="Anulado",NOT(ISNUMBER(U402))),"",MAX(0,INT(Ajustes!$C$5)-INT(U402)))</f>
        <v/>
      </c>
      <c r="R402" s="28" t="str">
        <f>IF(OR(T402=0,L402="Anulado",NOT(ISNUMBER(N402)),NOT(ISNUMBER(I402))),"",IF(INT(N402)=INT(I402),"Sí",IF(INT(N402)&gt;INT(I402),"Tarde","Antes")))</f>
        <v/>
      </c>
      <c r="S402" t="str">
        <f>IF(T402=0,"",IF(L402="","falta el estado",IF(NOT(ISNUMBER(MATCH(L402,Ajustes!$B$9:$B$17,0))),"el estado no es de la lista",IF(E402="","falta el cliente",IF(OR(AND(C402&lt;&gt;"",NOT(ISNUMBER(C402))),AND(I402&lt;&gt;"",NOT(ISNUMBER(I402))),AND(M402&lt;&gt;"",NOT(ISNUMBER(M402))),AND(N402&lt;&gt;"",NOT(ISNUMBER(N402)))),"hay una fecha mal escrita",IF(AND(H402&lt;&gt;"",NOT(ISNUMBER(H402))),"el importe no es un número",IF(C402="","falta «Recibido el»",IF(AND(L402&lt;&gt;"Recibido",L402&lt;&gt;"Anulado",I402=""),"falta la entrega acordada",IF(AND(L402&lt;&gt;"Recibido",L402&lt;&gt;"Anulado",M402=""),"falta la fecha del estado",IF(AND(OR(L402="Entregado",L402="Facturado",L402="Cobrado"),N402=""),"falta «Entregado el»",IF(AND(N402&lt;&gt;"",OR(L402="Recibido",L402="Confirmado",L402="Preparado",L402="En reparto")),"tiene «Entregado el»: cambia el estado",IF(OR(INT(C402)&gt;INT(Ajustes!$C$5),AND(M402&lt;&gt;"",INT(M402)&gt;INT(Ajustes!$C$5)),AND(N402&lt;&gt;"",INT(N402)&gt;INT(Ajustes!$C$5))),"hay una fecha posterior a hoy",IF(AND(M402&lt;&gt;"",INT(M402)&lt;INT(C402)),"la fecha del estado es anterior a «Recibido el»",IF(AND(N402&lt;&gt;"",INT(N402)&lt;INT(C402)),"«Entregado el» es anterior a «Recibido el»",""))))))))))))))</f>
        <v/>
      </c>
      <c r="T402">
        <f>IF(COUNTA(B402:P402)&gt;0,1,0)</f>
        <v>0</v>
      </c>
      <c r="U402" t="str">
        <f>IF(T402=0,"",IF(AND(L402="Recibido",M402=""),IF(C402="","",C402),IF(M402="","",M402)))</f>
        <v/>
      </c>
      <c r="V402" t="str">
        <f>IF(OR(T402=0,NOT(ISNUMBER(MATCH(L402,Ajustes!$B$9:$B$17,0)))),"",IF(INDEX(Ajustes!$C$9:$C$17,MATCH(L402,Ajustes!$B$9:$B$17,0))="","",INDEX(Ajustes!$C$9:$C$17,MATCH(L402,Ajustes!$B$9:$B$17,0))))</f>
        <v/>
      </c>
      <c r="W402">
        <f>IF(AND(T402=1,N402="",OR(L402="Recibido",L402="Confirmado",L402="Preparado",L402="En reparto",L402="Incidencia")),1,0)</f>
        <v>0</v>
      </c>
      <c r="X402">
        <f>IF(S402&lt;&gt;"",1,0)</f>
        <v>0</v>
      </c>
      <c r="Y402">
        <f>IF(A402&lt;&gt;"",1,0)</f>
        <v>0</v>
      </c>
      <c r="Z402">
        <f>IF(T402=1,ROW()-5,0)</f>
        <v>0</v>
      </c>
    </row>
    <row r="403">
      <c r="A403" s="21" t="str">
        <f>IF(T403=0,"",IF(S403&lt;&gt;"","Revisa: "&amp;S403,IF(OR(L403="Cobrado",L403="Anulado"),"",IF(AND(N403="",OR(L403="Recibido",L403="Confirmado",L403="Preparado",L403="En reparto",L403="Incidencia"),ISNUMBER(I403),INT(Ajustes!$C$5)&gt;INT(I403)),"Retrasado",IF(OR(L403="Entregado",L403="Facturado"),IF(AND(ISNUMBER(V403),ISNUMBER(N403),INT(Ajustes!$C$5)-INT(N403)&gt;V403),IF(L403="Entregado","Sin facturar","Cobro vencido"),""),IF(AND(ISNUMBER(V403),ISNUMBER(Q403),Q403&gt;V403),INDEX(Ajustes!$E$9:$E$17,MATCH(L403,Ajustes!$B$9:$B$17,0)),""))))))</f>
        <v/>
      </c>
      <c r="B403" s="22" t="n"/>
      <c r="C403" s="23" t="n"/>
      <c r="D403" s="24" t="n"/>
      <c r="E403" s="25" t="n"/>
      <c r="F403" s="25" t="n"/>
      <c r="G403" s="25" t="n"/>
      <c r="H403" s="26" t="n"/>
      <c r="I403" s="23" t="n"/>
      <c r="J403" s="25" t="n"/>
      <c r="K403" s="25" t="n"/>
      <c r="L403" s="25" t="n"/>
      <c r="M403" s="23" t="n"/>
      <c r="N403" s="23" t="n"/>
      <c r="O403" s="27" t="n"/>
      <c r="P403" s="25" t="n"/>
      <c r="Q403" s="28" t="str">
        <f>IF(OR(T403=0,L403="Cobrado",L403="Anulado",NOT(ISNUMBER(U403))),"",MAX(0,INT(Ajustes!$C$5)-INT(U403)))</f>
        <v/>
      </c>
      <c r="R403" s="28" t="str">
        <f>IF(OR(T403=0,L403="Anulado",NOT(ISNUMBER(N403)),NOT(ISNUMBER(I403))),"",IF(INT(N403)=INT(I403),"Sí",IF(INT(N403)&gt;INT(I403),"Tarde","Antes")))</f>
        <v/>
      </c>
      <c r="S403" t="str">
        <f>IF(T403=0,"",IF(L403="","falta el estado",IF(NOT(ISNUMBER(MATCH(L403,Ajustes!$B$9:$B$17,0))),"el estado no es de la lista",IF(E403="","falta el cliente",IF(OR(AND(C403&lt;&gt;"",NOT(ISNUMBER(C403))),AND(I403&lt;&gt;"",NOT(ISNUMBER(I403))),AND(M403&lt;&gt;"",NOT(ISNUMBER(M403))),AND(N403&lt;&gt;"",NOT(ISNUMBER(N403)))),"hay una fecha mal escrita",IF(AND(H403&lt;&gt;"",NOT(ISNUMBER(H403))),"el importe no es un número",IF(C403="","falta «Recibido el»",IF(AND(L403&lt;&gt;"Recibido",L403&lt;&gt;"Anulado",I403=""),"falta la entrega acordada",IF(AND(L403&lt;&gt;"Recibido",L403&lt;&gt;"Anulado",M403=""),"falta la fecha del estado",IF(AND(OR(L403="Entregado",L403="Facturado",L403="Cobrado"),N403=""),"falta «Entregado el»",IF(AND(N403&lt;&gt;"",OR(L403="Recibido",L403="Confirmado",L403="Preparado",L403="En reparto")),"tiene «Entregado el»: cambia el estado",IF(OR(INT(C403)&gt;INT(Ajustes!$C$5),AND(M403&lt;&gt;"",INT(M403)&gt;INT(Ajustes!$C$5)),AND(N403&lt;&gt;"",INT(N403)&gt;INT(Ajustes!$C$5))),"hay una fecha posterior a hoy",IF(AND(M403&lt;&gt;"",INT(M403)&lt;INT(C403)),"la fecha del estado es anterior a «Recibido el»",IF(AND(N403&lt;&gt;"",INT(N403)&lt;INT(C403)),"«Entregado el» es anterior a «Recibido el»",""))))))))))))))</f>
        <v/>
      </c>
      <c r="T403">
        <f>IF(COUNTA(B403:P403)&gt;0,1,0)</f>
        <v>0</v>
      </c>
      <c r="U403" t="str">
        <f>IF(T403=0,"",IF(AND(L403="Recibido",M403=""),IF(C403="","",C403),IF(M403="","",M403)))</f>
        <v/>
      </c>
      <c r="V403" t="str">
        <f>IF(OR(T403=0,NOT(ISNUMBER(MATCH(L403,Ajustes!$B$9:$B$17,0)))),"",IF(INDEX(Ajustes!$C$9:$C$17,MATCH(L403,Ajustes!$B$9:$B$17,0))="","",INDEX(Ajustes!$C$9:$C$17,MATCH(L403,Ajustes!$B$9:$B$17,0))))</f>
        <v/>
      </c>
      <c r="W403">
        <f>IF(AND(T403=1,N403="",OR(L403="Recibido",L403="Confirmado",L403="Preparado",L403="En reparto",L403="Incidencia")),1,0)</f>
        <v>0</v>
      </c>
      <c r="X403">
        <f>IF(S403&lt;&gt;"",1,0)</f>
        <v>0</v>
      </c>
      <c r="Y403">
        <f>IF(A403&lt;&gt;"",1,0)</f>
        <v>0</v>
      </c>
      <c r="Z403">
        <f>IF(T403=1,ROW()-5,0)</f>
        <v>0</v>
      </c>
    </row>
    <row r="404">
      <c r="A404" s="21" t="str">
        <f>IF(T404=0,"",IF(S404&lt;&gt;"","Revisa: "&amp;S404,IF(OR(L404="Cobrado",L404="Anulado"),"",IF(AND(N404="",OR(L404="Recibido",L404="Confirmado",L404="Preparado",L404="En reparto",L404="Incidencia"),ISNUMBER(I404),INT(Ajustes!$C$5)&gt;INT(I404)),"Retrasado",IF(OR(L404="Entregado",L404="Facturado"),IF(AND(ISNUMBER(V404),ISNUMBER(N404),INT(Ajustes!$C$5)-INT(N404)&gt;V404),IF(L404="Entregado","Sin facturar","Cobro vencido"),""),IF(AND(ISNUMBER(V404),ISNUMBER(Q404),Q404&gt;V404),INDEX(Ajustes!$E$9:$E$17,MATCH(L404,Ajustes!$B$9:$B$17,0)),""))))))</f>
        <v/>
      </c>
      <c r="B404" s="22" t="n"/>
      <c r="C404" s="23" t="n"/>
      <c r="D404" s="24" t="n"/>
      <c r="E404" s="25" t="n"/>
      <c r="F404" s="25" t="n"/>
      <c r="G404" s="25" t="n"/>
      <c r="H404" s="26" t="n"/>
      <c r="I404" s="23" t="n"/>
      <c r="J404" s="25" t="n"/>
      <c r="K404" s="25" t="n"/>
      <c r="L404" s="25" t="n"/>
      <c r="M404" s="23" t="n"/>
      <c r="N404" s="23" t="n"/>
      <c r="O404" s="27" t="n"/>
      <c r="P404" s="25" t="n"/>
      <c r="Q404" s="28" t="str">
        <f>IF(OR(T404=0,L404="Cobrado",L404="Anulado",NOT(ISNUMBER(U404))),"",MAX(0,INT(Ajustes!$C$5)-INT(U404)))</f>
        <v/>
      </c>
      <c r="R404" s="28" t="str">
        <f>IF(OR(T404=0,L404="Anulado",NOT(ISNUMBER(N404)),NOT(ISNUMBER(I404))),"",IF(INT(N404)=INT(I404),"Sí",IF(INT(N404)&gt;INT(I404),"Tarde","Antes")))</f>
        <v/>
      </c>
      <c r="S404" t="str">
        <f>IF(T404=0,"",IF(L404="","falta el estado",IF(NOT(ISNUMBER(MATCH(L404,Ajustes!$B$9:$B$17,0))),"el estado no es de la lista",IF(E404="","falta el cliente",IF(OR(AND(C404&lt;&gt;"",NOT(ISNUMBER(C404))),AND(I404&lt;&gt;"",NOT(ISNUMBER(I404))),AND(M404&lt;&gt;"",NOT(ISNUMBER(M404))),AND(N404&lt;&gt;"",NOT(ISNUMBER(N404)))),"hay una fecha mal escrita",IF(AND(H404&lt;&gt;"",NOT(ISNUMBER(H404))),"el importe no es un número",IF(C404="","falta «Recibido el»",IF(AND(L404&lt;&gt;"Recibido",L404&lt;&gt;"Anulado",I404=""),"falta la entrega acordada",IF(AND(L404&lt;&gt;"Recibido",L404&lt;&gt;"Anulado",M404=""),"falta la fecha del estado",IF(AND(OR(L404="Entregado",L404="Facturado",L404="Cobrado"),N404=""),"falta «Entregado el»",IF(AND(N404&lt;&gt;"",OR(L404="Recibido",L404="Confirmado",L404="Preparado",L404="En reparto")),"tiene «Entregado el»: cambia el estado",IF(OR(INT(C404)&gt;INT(Ajustes!$C$5),AND(M404&lt;&gt;"",INT(M404)&gt;INT(Ajustes!$C$5)),AND(N404&lt;&gt;"",INT(N404)&gt;INT(Ajustes!$C$5))),"hay una fecha posterior a hoy",IF(AND(M404&lt;&gt;"",INT(M404)&lt;INT(C404)),"la fecha del estado es anterior a «Recibido el»",IF(AND(N404&lt;&gt;"",INT(N404)&lt;INT(C404)),"«Entregado el» es anterior a «Recibido el»",""))))))))))))))</f>
        <v/>
      </c>
      <c r="T404">
        <f>IF(COUNTA(B404:P404)&gt;0,1,0)</f>
        <v>0</v>
      </c>
      <c r="U404" t="str">
        <f>IF(T404=0,"",IF(AND(L404="Recibido",M404=""),IF(C404="","",C404),IF(M404="","",M404)))</f>
        <v/>
      </c>
      <c r="V404" t="str">
        <f>IF(OR(T404=0,NOT(ISNUMBER(MATCH(L404,Ajustes!$B$9:$B$17,0)))),"",IF(INDEX(Ajustes!$C$9:$C$17,MATCH(L404,Ajustes!$B$9:$B$17,0))="","",INDEX(Ajustes!$C$9:$C$17,MATCH(L404,Ajustes!$B$9:$B$17,0))))</f>
        <v/>
      </c>
      <c r="W404">
        <f>IF(AND(T404=1,N404="",OR(L404="Recibido",L404="Confirmado",L404="Preparado",L404="En reparto",L404="Incidencia")),1,0)</f>
        <v>0</v>
      </c>
      <c r="X404">
        <f>IF(S404&lt;&gt;"",1,0)</f>
        <v>0</v>
      </c>
      <c r="Y404">
        <f>IF(A404&lt;&gt;"",1,0)</f>
        <v>0</v>
      </c>
      <c r="Z404">
        <f>IF(T404=1,ROW()-5,0)</f>
        <v>0</v>
      </c>
    </row>
    <row r="405">
      <c r="A405" s="21" t="str">
        <f>IF(T405=0,"",IF(S405&lt;&gt;"","Revisa: "&amp;S405,IF(OR(L405="Cobrado",L405="Anulado"),"",IF(AND(N405="",OR(L405="Recibido",L405="Confirmado",L405="Preparado",L405="En reparto",L405="Incidencia"),ISNUMBER(I405),INT(Ajustes!$C$5)&gt;INT(I405)),"Retrasado",IF(OR(L405="Entregado",L405="Facturado"),IF(AND(ISNUMBER(V405),ISNUMBER(N405),INT(Ajustes!$C$5)-INT(N405)&gt;V405),IF(L405="Entregado","Sin facturar","Cobro vencido"),""),IF(AND(ISNUMBER(V405),ISNUMBER(Q405),Q405&gt;V405),INDEX(Ajustes!$E$9:$E$17,MATCH(L405,Ajustes!$B$9:$B$17,0)),""))))))</f>
        <v/>
      </c>
      <c r="B405" s="22" t="n"/>
      <c r="C405" s="23" t="n"/>
      <c r="D405" s="24" t="n"/>
      <c r="E405" s="25" t="n"/>
      <c r="F405" s="25" t="n"/>
      <c r="G405" s="25" t="n"/>
      <c r="H405" s="26" t="n"/>
      <c r="I405" s="23" t="n"/>
      <c r="J405" s="25" t="n"/>
      <c r="K405" s="25" t="n"/>
      <c r="L405" s="25" t="n"/>
      <c r="M405" s="23" t="n"/>
      <c r="N405" s="23" t="n"/>
      <c r="O405" s="27" t="n"/>
      <c r="P405" s="25" t="n"/>
      <c r="Q405" s="28" t="str">
        <f>IF(OR(T405=0,L405="Cobrado",L405="Anulado",NOT(ISNUMBER(U405))),"",MAX(0,INT(Ajustes!$C$5)-INT(U405)))</f>
        <v/>
      </c>
      <c r="R405" s="28" t="str">
        <f>IF(OR(T405=0,L405="Anulado",NOT(ISNUMBER(N405)),NOT(ISNUMBER(I405))),"",IF(INT(N405)=INT(I405),"Sí",IF(INT(N405)&gt;INT(I405),"Tarde","Antes")))</f>
        <v/>
      </c>
      <c r="S405" t="str">
        <f>IF(T405=0,"",IF(L405="","falta el estado",IF(NOT(ISNUMBER(MATCH(L405,Ajustes!$B$9:$B$17,0))),"el estado no es de la lista",IF(E405="","falta el cliente",IF(OR(AND(C405&lt;&gt;"",NOT(ISNUMBER(C405))),AND(I405&lt;&gt;"",NOT(ISNUMBER(I405))),AND(M405&lt;&gt;"",NOT(ISNUMBER(M405))),AND(N405&lt;&gt;"",NOT(ISNUMBER(N405)))),"hay una fecha mal escrita",IF(AND(H405&lt;&gt;"",NOT(ISNUMBER(H405))),"el importe no es un número",IF(C405="","falta «Recibido el»",IF(AND(L405&lt;&gt;"Recibido",L405&lt;&gt;"Anulado",I405=""),"falta la entrega acordada",IF(AND(L405&lt;&gt;"Recibido",L405&lt;&gt;"Anulado",M405=""),"falta la fecha del estado",IF(AND(OR(L405="Entregado",L405="Facturado",L405="Cobrado"),N405=""),"falta «Entregado el»",IF(AND(N405&lt;&gt;"",OR(L405="Recibido",L405="Confirmado",L405="Preparado",L405="En reparto")),"tiene «Entregado el»: cambia el estado",IF(OR(INT(C405)&gt;INT(Ajustes!$C$5),AND(M405&lt;&gt;"",INT(M405)&gt;INT(Ajustes!$C$5)),AND(N405&lt;&gt;"",INT(N405)&gt;INT(Ajustes!$C$5))),"hay una fecha posterior a hoy",IF(AND(M405&lt;&gt;"",INT(M405)&lt;INT(C405)),"la fecha del estado es anterior a «Recibido el»",IF(AND(N405&lt;&gt;"",INT(N405)&lt;INT(C405)),"«Entregado el» es anterior a «Recibido el»",""))))))))))))))</f>
        <v/>
      </c>
      <c r="T405">
        <f>IF(COUNTA(B405:P405)&gt;0,1,0)</f>
        <v>0</v>
      </c>
      <c r="U405" t="str">
        <f>IF(T405=0,"",IF(AND(L405="Recibido",M405=""),IF(C405="","",C405),IF(M405="","",M405)))</f>
        <v/>
      </c>
      <c r="V405" t="str">
        <f>IF(OR(T405=0,NOT(ISNUMBER(MATCH(L405,Ajustes!$B$9:$B$17,0)))),"",IF(INDEX(Ajustes!$C$9:$C$17,MATCH(L405,Ajustes!$B$9:$B$17,0))="","",INDEX(Ajustes!$C$9:$C$17,MATCH(L405,Ajustes!$B$9:$B$17,0))))</f>
        <v/>
      </c>
      <c r="W405">
        <f>IF(AND(T405=1,N405="",OR(L405="Recibido",L405="Confirmado",L405="Preparado",L405="En reparto",L405="Incidencia")),1,0)</f>
        <v>0</v>
      </c>
      <c r="X405">
        <f>IF(S405&lt;&gt;"",1,0)</f>
        <v>0</v>
      </c>
      <c r="Y405">
        <f>IF(A405&lt;&gt;"",1,0)</f>
        <v>0</v>
      </c>
      <c r="Z405">
        <f>IF(T405=1,ROW()-5,0)</f>
        <v>0</v>
      </c>
    </row>
    <row r="406">
      <c r="A406" s="21" t="str">
        <f>IF(T406=0,"",IF(S406&lt;&gt;"","Revisa: "&amp;S406,IF(OR(L406="Cobrado",L406="Anulado"),"",IF(AND(N406="",OR(L406="Recibido",L406="Confirmado",L406="Preparado",L406="En reparto",L406="Incidencia"),ISNUMBER(I406),INT(Ajustes!$C$5)&gt;INT(I406)),"Retrasado",IF(OR(L406="Entregado",L406="Facturado"),IF(AND(ISNUMBER(V406),ISNUMBER(N406),INT(Ajustes!$C$5)-INT(N406)&gt;V406),IF(L406="Entregado","Sin facturar","Cobro vencido"),""),IF(AND(ISNUMBER(V406),ISNUMBER(Q406),Q406&gt;V406),INDEX(Ajustes!$E$9:$E$17,MATCH(L406,Ajustes!$B$9:$B$17,0)),""))))))</f>
        <v/>
      </c>
      <c r="B406" s="22" t="n"/>
      <c r="C406" s="23" t="n"/>
      <c r="D406" s="24" t="n"/>
      <c r="E406" s="25" t="n"/>
      <c r="F406" s="25" t="n"/>
      <c r="G406" s="25" t="n"/>
      <c r="H406" s="26" t="n"/>
      <c r="I406" s="23" t="n"/>
      <c r="J406" s="25" t="n"/>
      <c r="K406" s="25" t="n"/>
      <c r="L406" s="25" t="n"/>
      <c r="M406" s="23" t="n"/>
      <c r="N406" s="23" t="n"/>
      <c r="O406" s="27" t="n"/>
      <c r="P406" s="25" t="n"/>
      <c r="Q406" s="28" t="str">
        <f>IF(OR(T406=0,L406="Cobrado",L406="Anulado",NOT(ISNUMBER(U406))),"",MAX(0,INT(Ajustes!$C$5)-INT(U406)))</f>
        <v/>
      </c>
      <c r="R406" s="28" t="str">
        <f>IF(OR(T406=0,L406="Anulado",NOT(ISNUMBER(N406)),NOT(ISNUMBER(I406))),"",IF(INT(N406)=INT(I406),"Sí",IF(INT(N406)&gt;INT(I406),"Tarde","Antes")))</f>
        <v/>
      </c>
      <c r="S406" t="str">
        <f>IF(T406=0,"",IF(L406="","falta el estado",IF(NOT(ISNUMBER(MATCH(L406,Ajustes!$B$9:$B$17,0))),"el estado no es de la lista",IF(E406="","falta el cliente",IF(OR(AND(C406&lt;&gt;"",NOT(ISNUMBER(C406))),AND(I406&lt;&gt;"",NOT(ISNUMBER(I406))),AND(M406&lt;&gt;"",NOT(ISNUMBER(M406))),AND(N406&lt;&gt;"",NOT(ISNUMBER(N406)))),"hay una fecha mal escrita",IF(AND(H406&lt;&gt;"",NOT(ISNUMBER(H406))),"el importe no es un número",IF(C406="","falta «Recibido el»",IF(AND(L406&lt;&gt;"Recibido",L406&lt;&gt;"Anulado",I406=""),"falta la entrega acordada",IF(AND(L406&lt;&gt;"Recibido",L406&lt;&gt;"Anulado",M406=""),"falta la fecha del estado",IF(AND(OR(L406="Entregado",L406="Facturado",L406="Cobrado"),N406=""),"falta «Entregado el»",IF(AND(N406&lt;&gt;"",OR(L406="Recibido",L406="Confirmado",L406="Preparado",L406="En reparto")),"tiene «Entregado el»: cambia el estado",IF(OR(INT(C406)&gt;INT(Ajustes!$C$5),AND(M406&lt;&gt;"",INT(M406)&gt;INT(Ajustes!$C$5)),AND(N406&lt;&gt;"",INT(N406)&gt;INT(Ajustes!$C$5))),"hay una fecha posterior a hoy",IF(AND(M406&lt;&gt;"",INT(M406)&lt;INT(C406)),"la fecha del estado es anterior a «Recibido el»",IF(AND(N406&lt;&gt;"",INT(N406)&lt;INT(C406)),"«Entregado el» es anterior a «Recibido el»",""))))))))))))))</f>
        <v/>
      </c>
      <c r="T406">
        <f>IF(COUNTA(B406:P406)&gt;0,1,0)</f>
        <v>0</v>
      </c>
      <c r="U406" t="str">
        <f>IF(T406=0,"",IF(AND(L406="Recibido",M406=""),IF(C406="","",C406),IF(M406="","",M406)))</f>
        <v/>
      </c>
      <c r="V406" t="str">
        <f>IF(OR(T406=0,NOT(ISNUMBER(MATCH(L406,Ajustes!$B$9:$B$17,0)))),"",IF(INDEX(Ajustes!$C$9:$C$17,MATCH(L406,Ajustes!$B$9:$B$17,0))="","",INDEX(Ajustes!$C$9:$C$17,MATCH(L406,Ajustes!$B$9:$B$17,0))))</f>
        <v/>
      </c>
      <c r="W406">
        <f>IF(AND(T406=1,N406="",OR(L406="Recibido",L406="Confirmado",L406="Preparado",L406="En reparto",L406="Incidencia")),1,0)</f>
        <v>0</v>
      </c>
      <c r="X406">
        <f>IF(S406&lt;&gt;"",1,0)</f>
        <v>0</v>
      </c>
      <c r="Y406">
        <f>IF(A406&lt;&gt;"",1,0)</f>
        <v>0</v>
      </c>
      <c r="Z406">
        <f>IF(T406=1,ROW()-5,0)</f>
        <v>0</v>
      </c>
    </row>
    <row r="407">
      <c r="A407" s="21" t="str">
        <f>IF(T407=0,"",IF(S407&lt;&gt;"","Revisa: "&amp;S407,IF(OR(L407="Cobrado",L407="Anulado"),"",IF(AND(N407="",OR(L407="Recibido",L407="Confirmado",L407="Preparado",L407="En reparto",L407="Incidencia"),ISNUMBER(I407),INT(Ajustes!$C$5)&gt;INT(I407)),"Retrasado",IF(OR(L407="Entregado",L407="Facturado"),IF(AND(ISNUMBER(V407),ISNUMBER(N407),INT(Ajustes!$C$5)-INT(N407)&gt;V407),IF(L407="Entregado","Sin facturar","Cobro vencido"),""),IF(AND(ISNUMBER(V407),ISNUMBER(Q407),Q407&gt;V407),INDEX(Ajustes!$E$9:$E$17,MATCH(L407,Ajustes!$B$9:$B$17,0)),""))))))</f>
        <v/>
      </c>
      <c r="B407" s="22" t="n"/>
      <c r="C407" s="23" t="n"/>
      <c r="D407" s="24" t="n"/>
      <c r="E407" s="25" t="n"/>
      <c r="F407" s="25" t="n"/>
      <c r="G407" s="25" t="n"/>
      <c r="H407" s="26" t="n"/>
      <c r="I407" s="23" t="n"/>
      <c r="J407" s="25" t="n"/>
      <c r="K407" s="25" t="n"/>
      <c r="L407" s="25" t="n"/>
      <c r="M407" s="23" t="n"/>
      <c r="N407" s="23" t="n"/>
      <c r="O407" s="27" t="n"/>
      <c r="P407" s="25" t="n"/>
      <c r="Q407" s="28" t="str">
        <f>IF(OR(T407=0,L407="Cobrado",L407="Anulado",NOT(ISNUMBER(U407))),"",MAX(0,INT(Ajustes!$C$5)-INT(U407)))</f>
        <v/>
      </c>
      <c r="R407" s="28" t="str">
        <f>IF(OR(T407=0,L407="Anulado",NOT(ISNUMBER(N407)),NOT(ISNUMBER(I407))),"",IF(INT(N407)=INT(I407),"Sí",IF(INT(N407)&gt;INT(I407),"Tarde","Antes")))</f>
        <v/>
      </c>
      <c r="S407" t="str">
        <f>IF(T407=0,"",IF(L407="","falta el estado",IF(NOT(ISNUMBER(MATCH(L407,Ajustes!$B$9:$B$17,0))),"el estado no es de la lista",IF(E407="","falta el cliente",IF(OR(AND(C407&lt;&gt;"",NOT(ISNUMBER(C407))),AND(I407&lt;&gt;"",NOT(ISNUMBER(I407))),AND(M407&lt;&gt;"",NOT(ISNUMBER(M407))),AND(N407&lt;&gt;"",NOT(ISNUMBER(N407)))),"hay una fecha mal escrita",IF(AND(H407&lt;&gt;"",NOT(ISNUMBER(H407))),"el importe no es un número",IF(C407="","falta «Recibido el»",IF(AND(L407&lt;&gt;"Recibido",L407&lt;&gt;"Anulado",I407=""),"falta la entrega acordada",IF(AND(L407&lt;&gt;"Recibido",L407&lt;&gt;"Anulado",M407=""),"falta la fecha del estado",IF(AND(OR(L407="Entregado",L407="Facturado",L407="Cobrado"),N407=""),"falta «Entregado el»",IF(AND(N407&lt;&gt;"",OR(L407="Recibido",L407="Confirmado",L407="Preparado",L407="En reparto")),"tiene «Entregado el»: cambia el estado",IF(OR(INT(C407)&gt;INT(Ajustes!$C$5),AND(M407&lt;&gt;"",INT(M407)&gt;INT(Ajustes!$C$5)),AND(N407&lt;&gt;"",INT(N407)&gt;INT(Ajustes!$C$5))),"hay una fecha posterior a hoy",IF(AND(M407&lt;&gt;"",INT(M407)&lt;INT(C407)),"la fecha del estado es anterior a «Recibido el»",IF(AND(N407&lt;&gt;"",INT(N407)&lt;INT(C407)),"«Entregado el» es anterior a «Recibido el»",""))))))))))))))</f>
        <v/>
      </c>
      <c r="T407">
        <f>IF(COUNTA(B407:P407)&gt;0,1,0)</f>
        <v>0</v>
      </c>
      <c r="U407" t="str">
        <f>IF(T407=0,"",IF(AND(L407="Recibido",M407=""),IF(C407="","",C407),IF(M407="","",M407)))</f>
        <v/>
      </c>
      <c r="V407" t="str">
        <f>IF(OR(T407=0,NOT(ISNUMBER(MATCH(L407,Ajustes!$B$9:$B$17,0)))),"",IF(INDEX(Ajustes!$C$9:$C$17,MATCH(L407,Ajustes!$B$9:$B$17,0))="","",INDEX(Ajustes!$C$9:$C$17,MATCH(L407,Ajustes!$B$9:$B$17,0))))</f>
        <v/>
      </c>
      <c r="W407">
        <f>IF(AND(T407=1,N407="",OR(L407="Recibido",L407="Confirmado",L407="Preparado",L407="En reparto",L407="Incidencia")),1,0)</f>
        <v>0</v>
      </c>
      <c r="X407">
        <f>IF(S407&lt;&gt;"",1,0)</f>
        <v>0</v>
      </c>
      <c r="Y407">
        <f>IF(A407&lt;&gt;"",1,0)</f>
        <v>0</v>
      </c>
      <c r="Z407">
        <f>IF(T407=1,ROW()-5,0)</f>
        <v>0</v>
      </c>
    </row>
    <row r="408">
      <c r="A408" s="21" t="str">
        <f>IF(T408=0,"",IF(S408&lt;&gt;"","Revisa: "&amp;S408,IF(OR(L408="Cobrado",L408="Anulado"),"",IF(AND(N408="",OR(L408="Recibido",L408="Confirmado",L408="Preparado",L408="En reparto",L408="Incidencia"),ISNUMBER(I408),INT(Ajustes!$C$5)&gt;INT(I408)),"Retrasado",IF(OR(L408="Entregado",L408="Facturado"),IF(AND(ISNUMBER(V408),ISNUMBER(N408),INT(Ajustes!$C$5)-INT(N408)&gt;V408),IF(L408="Entregado","Sin facturar","Cobro vencido"),""),IF(AND(ISNUMBER(V408),ISNUMBER(Q408),Q408&gt;V408),INDEX(Ajustes!$E$9:$E$17,MATCH(L408,Ajustes!$B$9:$B$17,0)),""))))))</f>
        <v/>
      </c>
      <c r="B408" s="22" t="n"/>
      <c r="C408" s="23" t="n"/>
      <c r="D408" s="24" t="n"/>
      <c r="E408" s="25" t="n"/>
      <c r="F408" s="25" t="n"/>
      <c r="G408" s="25" t="n"/>
      <c r="H408" s="26" t="n"/>
      <c r="I408" s="23" t="n"/>
      <c r="J408" s="25" t="n"/>
      <c r="K408" s="25" t="n"/>
      <c r="L408" s="25" t="n"/>
      <c r="M408" s="23" t="n"/>
      <c r="N408" s="23" t="n"/>
      <c r="O408" s="27" t="n"/>
      <c r="P408" s="25" t="n"/>
      <c r="Q408" s="28" t="str">
        <f>IF(OR(T408=0,L408="Cobrado",L408="Anulado",NOT(ISNUMBER(U408))),"",MAX(0,INT(Ajustes!$C$5)-INT(U408)))</f>
        <v/>
      </c>
      <c r="R408" s="28" t="str">
        <f>IF(OR(T408=0,L408="Anulado",NOT(ISNUMBER(N408)),NOT(ISNUMBER(I408))),"",IF(INT(N408)=INT(I408),"Sí",IF(INT(N408)&gt;INT(I408),"Tarde","Antes")))</f>
        <v/>
      </c>
      <c r="S408" t="str">
        <f>IF(T408=0,"",IF(L408="","falta el estado",IF(NOT(ISNUMBER(MATCH(L408,Ajustes!$B$9:$B$17,0))),"el estado no es de la lista",IF(E408="","falta el cliente",IF(OR(AND(C408&lt;&gt;"",NOT(ISNUMBER(C408))),AND(I408&lt;&gt;"",NOT(ISNUMBER(I408))),AND(M408&lt;&gt;"",NOT(ISNUMBER(M408))),AND(N408&lt;&gt;"",NOT(ISNUMBER(N408)))),"hay una fecha mal escrita",IF(AND(H408&lt;&gt;"",NOT(ISNUMBER(H408))),"el importe no es un número",IF(C408="","falta «Recibido el»",IF(AND(L408&lt;&gt;"Recibido",L408&lt;&gt;"Anulado",I408=""),"falta la entrega acordada",IF(AND(L408&lt;&gt;"Recibido",L408&lt;&gt;"Anulado",M408=""),"falta la fecha del estado",IF(AND(OR(L408="Entregado",L408="Facturado",L408="Cobrado"),N408=""),"falta «Entregado el»",IF(AND(N408&lt;&gt;"",OR(L408="Recibido",L408="Confirmado",L408="Preparado",L408="En reparto")),"tiene «Entregado el»: cambia el estado",IF(OR(INT(C408)&gt;INT(Ajustes!$C$5),AND(M408&lt;&gt;"",INT(M408)&gt;INT(Ajustes!$C$5)),AND(N408&lt;&gt;"",INT(N408)&gt;INT(Ajustes!$C$5))),"hay una fecha posterior a hoy",IF(AND(M408&lt;&gt;"",INT(M408)&lt;INT(C408)),"la fecha del estado es anterior a «Recibido el»",IF(AND(N408&lt;&gt;"",INT(N408)&lt;INT(C408)),"«Entregado el» es anterior a «Recibido el»",""))))))))))))))</f>
        <v/>
      </c>
      <c r="T408">
        <f>IF(COUNTA(B408:P408)&gt;0,1,0)</f>
        <v>0</v>
      </c>
      <c r="U408" t="str">
        <f>IF(T408=0,"",IF(AND(L408="Recibido",M408=""),IF(C408="","",C408),IF(M408="","",M408)))</f>
        <v/>
      </c>
      <c r="V408" t="str">
        <f>IF(OR(T408=0,NOT(ISNUMBER(MATCH(L408,Ajustes!$B$9:$B$17,0)))),"",IF(INDEX(Ajustes!$C$9:$C$17,MATCH(L408,Ajustes!$B$9:$B$17,0))="","",INDEX(Ajustes!$C$9:$C$17,MATCH(L408,Ajustes!$B$9:$B$17,0))))</f>
        <v/>
      </c>
      <c r="W408">
        <f>IF(AND(T408=1,N408="",OR(L408="Recibido",L408="Confirmado",L408="Preparado",L408="En reparto",L408="Incidencia")),1,0)</f>
        <v>0</v>
      </c>
      <c r="X408">
        <f>IF(S408&lt;&gt;"",1,0)</f>
        <v>0</v>
      </c>
      <c r="Y408">
        <f>IF(A408&lt;&gt;"",1,0)</f>
        <v>0</v>
      </c>
      <c r="Z408">
        <f>IF(T408=1,ROW()-5,0)</f>
        <v>0</v>
      </c>
    </row>
    <row r="409">
      <c r="A409" s="21" t="str">
        <f>IF(T409=0,"",IF(S409&lt;&gt;"","Revisa: "&amp;S409,IF(OR(L409="Cobrado",L409="Anulado"),"",IF(AND(N409="",OR(L409="Recibido",L409="Confirmado",L409="Preparado",L409="En reparto",L409="Incidencia"),ISNUMBER(I409),INT(Ajustes!$C$5)&gt;INT(I409)),"Retrasado",IF(OR(L409="Entregado",L409="Facturado"),IF(AND(ISNUMBER(V409),ISNUMBER(N409),INT(Ajustes!$C$5)-INT(N409)&gt;V409),IF(L409="Entregado","Sin facturar","Cobro vencido"),""),IF(AND(ISNUMBER(V409),ISNUMBER(Q409),Q409&gt;V409),INDEX(Ajustes!$E$9:$E$17,MATCH(L409,Ajustes!$B$9:$B$17,0)),""))))))</f>
        <v/>
      </c>
      <c r="B409" s="22" t="n"/>
      <c r="C409" s="23" t="n"/>
      <c r="D409" s="24" t="n"/>
      <c r="E409" s="25" t="n"/>
      <c r="F409" s="25" t="n"/>
      <c r="G409" s="25" t="n"/>
      <c r="H409" s="26" t="n"/>
      <c r="I409" s="23" t="n"/>
      <c r="J409" s="25" t="n"/>
      <c r="K409" s="25" t="n"/>
      <c r="L409" s="25" t="n"/>
      <c r="M409" s="23" t="n"/>
      <c r="N409" s="23" t="n"/>
      <c r="O409" s="27" t="n"/>
      <c r="P409" s="25" t="n"/>
      <c r="Q409" s="28" t="str">
        <f>IF(OR(T409=0,L409="Cobrado",L409="Anulado",NOT(ISNUMBER(U409))),"",MAX(0,INT(Ajustes!$C$5)-INT(U409)))</f>
        <v/>
      </c>
      <c r="R409" s="28" t="str">
        <f>IF(OR(T409=0,L409="Anulado",NOT(ISNUMBER(N409)),NOT(ISNUMBER(I409))),"",IF(INT(N409)=INT(I409),"Sí",IF(INT(N409)&gt;INT(I409),"Tarde","Antes")))</f>
        <v/>
      </c>
      <c r="S409" t="str">
        <f>IF(T409=0,"",IF(L409="","falta el estado",IF(NOT(ISNUMBER(MATCH(L409,Ajustes!$B$9:$B$17,0))),"el estado no es de la lista",IF(E409="","falta el cliente",IF(OR(AND(C409&lt;&gt;"",NOT(ISNUMBER(C409))),AND(I409&lt;&gt;"",NOT(ISNUMBER(I409))),AND(M409&lt;&gt;"",NOT(ISNUMBER(M409))),AND(N409&lt;&gt;"",NOT(ISNUMBER(N409)))),"hay una fecha mal escrita",IF(AND(H409&lt;&gt;"",NOT(ISNUMBER(H409))),"el importe no es un número",IF(C409="","falta «Recibido el»",IF(AND(L409&lt;&gt;"Recibido",L409&lt;&gt;"Anulado",I409=""),"falta la entrega acordada",IF(AND(L409&lt;&gt;"Recibido",L409&lt;&gt;"Anulado",M409=""),"falta la fecha del estado",IF(AND(OR(L409="Entregado",L409="Facturado",L409="Cobrado"),N409=""),"falta «Entregado el»",IF(AND(N409&lt;&gt;"",OR(L409="Recibido",L409="Confirmado",L409="Preparado",L409="En reparto")),"tiene «Entregado el»: cambia el estado",IF(OR(INT(C409)&gt;INT(Ajustes!$C$5),AND(M409&lt;&gt;"",INT(M409)&gt;INT(Ajustes!$C$5)),AND(N409&lt;&gt;"",INT(N409)&gt;INT(Ajustes!$C$5))),"hay una fecha posterior a hoy",IF(AND(M409&lt;&gt;"",INT(M409)&lt;INT(C409)),"la fecha del estado es anterior a «Recibido el»",IF(AND(N409&lt;&gt;"",INT(N409)&lt;INT(C409)),"«Entregado el» es anterior a «Recibido el»",""))))))))))))))</f>
        <v/>
      </c>
      <c r="T409">
        <f>IF(COUNTA(B409:P409)&gt;0,1,0)</f>
        <v>0</v>
      </c>
      <c r="U409" t="str">
        <f>IF(T409=0,"",IF(AND(L409="Recibido",M409=""),IF(C409="","",C409),IF(M409="","",M409)))</f>
        <v/>
      </c>
      <c r="V409" t="str">
        <f>IF(OR(T409=0,NOT(ISNUMBER(MATCH(L409,Ajustes!$B$9:$B$17,0)))),"",IF(INDEX(Ajustes!$C$9:$C$17,MATCH(L409,Ajustes!$B$9:$B$17,0))="","",INDEX(Ajustes!$C$9:$C$17,MATCH(L409,Ajustes!$B$9:$B$17,0))))</f>
        <v/>
      </c>
      <c r="W409">
        <f>IF(AND(T409=1,N409="",OR(L409="Recibido",L409="Confirmado",L409="Preparado",L409="En reparto",L409="Incidencia")),1,0)</f>
        <v>0</v>
      </c>
      <c r="X409">
        <f>IF(S409&lt;&gt;"",1,0)</f>
        <v>0</v>
      </c>
      <c r="Y409">
        <f>IF(A409&lt;&gt;"",1,0)</f>
        <v>0</v>
      </c>
      <c r="Z409">
        <f>IF(T409=1,ROW()-5,0)</f>
        <v>0</v>
      </c>
    </row>
    <row r="410">
      <c r="A410" s="21" t="str">
        <f>IF(T410=0,"",IF(S410&lt;&gt;"","Revisa: "&amp;S410,IF(OR(L410="Cobrado",L410="Anulado"),"",IF(AND(N410="",OR(L410="Recibido",L410="Confirmado",L410="Preparado",L410="En reparto",L410="Incidencia"),ISNUMBER(I410),INT(Ajustes!$C$5)&gt;INT(I410)),"Retrasado",IF(OR(L410="Entregado",L410="Facturado"),IF(AND(ISNUMBER(V410),ISNUMBER(N410),INT(Ajustes!$C$5)-INT(N410)&gt;V410),IF(L410="Entregado","Sin facturar","Cobro vencido"),""),IF(AND(ISNUMBER(V410),ISNUMBER(Q410),Q410&gt;V410),INDEX(Ajustes!$E$9:$E$17,MATCH(L410,Ajustes!$B$9:$B$17,0)),""))))))</f>
        <v/>
      </c>
      <c r="B410" s="22" t="n"/>
      <c r="C410" s="23" t="n"/>
      <c r="D410" s="24" t="n"/>
      <c r="E410" s="25" t="n"/>
      <c r="F410" s="25" t="n"/>
      <c r="G410" s="25" t="n"/>
      <c r="H410" s="26" t="n"/>
      <c r="I410" s="23" t="n"/>
      <c r="J410" s="25" t="n"/>
      <c r="K410" s="25" t="n"/>
      <c r="L410" s="25" t="n"/>
      <c r="M410" s="23" t="n"/>
      <c r="N410" s="23" t="n"/>
      <c r="O410" s="27" t="n"/>
      <c r="P410" s="25" t="n"/>
      <c r="Q410" s="28" t="str">
        <f>IF(OR(T410=0,L410="Cobrado",L410="Anulado",NOT(ISNUMBER(U410))),"",MAX(0,INT(Ajustes!$C$5)-INT(U410)))</f>
        <v/>
      </c>
      <c r="R410" s="28" t="str">
        <f>IF(OR(T410=0,L410="Anulado",NOT(ISNUMBER(N410)),NOT(ISNUMBER(I410))),"",IF(INT(N410)=INT(I410),"Sí",IF(INT(N410)&gt;INT(I410),"Tarde","Antes")))</f>
        <v/>
      </c>
      <c r="S410" t="str">
        <f>IF(T410=0,"",IF(L410="","falta el estado",IF(NOT(ISNUMBER(MATCH(L410,Ajustes!$B$9:$B$17,0))),"el estado no es de la lista",IF(E410="","falta el cliente",IF(OR(AND(C410&lt;&gt;"",NOT(ISNUMBER(C410))),AND(I410&lt;&gt;"",NOT(ISNUMBER(I410))),AND(M410&lt;&gt;"",NOT(ISNUMBER(M410))),AND(N410&lt;&gt;"",NOT(ISNUMBER(N410)))),"hay una fecha mal escrita",IF(AND(H410&lt;&gt;"",NOT(ISNUMBER(H410))),"el importe no es un número",IF(C410="","falta «Recibido el»",IF(AND(L410&lt;&gt;"Recibido",L410&lt;&gt;"Anulado",I410=""),"falta la entrega acordada",IF(AND(L410&lt;&gt;"Recibido",L410&lt;&gt;"Anulado",M410=""),"falta la fecha del estado",IF(AND(OR(L410="Entregado",L410="Facturado",L410="Cobrado"),N410=""),"falta «Entregado el»",IF(AND(N410&lt;&gt;"",OR(L410="Recibido",L410="Confirmado",L410="Preparado",L410="En reparto")),"tiene «Entregado el»: cambia el estado",IF(OR(INT(C410)&gt;INT(Ajustes!$C$5),AND(M410&lt;&gt;"",INT(M410)&gt;INT(Ajustes!$C$5)),AND(N410&lt;&gt;"",INT(N410)&gt;INT(Ajustes!$C$5))),"hay una fecha posterior a hoy",IF(AND(M410&lt;&gt;"",INT(M410)&lt;INT(C410)),"la fecha del estado es anterior a «Recibido el»",IF(AND(N410&lt;&gt;"",INT(N410)&lt;INT(C410)),"«Entregado el» es anterior a «Recibido el»",""))))))))))))))</f>
        <v/>
      </c>
      <c r="T410">
        <f>IF(COUNTA(B410:P410)&gt;0,1,0)</f>
        <v>0</v>
      </c>
      <c r="U410" t="str">
        <f>IF(T410=0,"",IF(AND(L410="Recibido",M410=""),IF(C410="","",C410),IF(M410="","",M410)))</f>
        <v/>
      </c>
      <c r="V410" t="str">
        <f>IF(OR(T410=0,NOT(ISNUMBER(MATCH(L410,Ajustes!$B$9:$B$17,0)))),"",IF(INDEX(Ajustes!$C$9:$C$17,MATCH(L410,Ajustes!$B$9:$B$17,0))="","",INDEX(Ajustes!$C$9:$C$17,MATCH(L410,Ajustes!$B$9:$B$17,0))))</f>
        <v/>
      </c>
      <c r="W410">
        <f>IF(AND(T410=1,N410="",OR(L410="Recibido",L410="Confirmado",L410="Preparado",L410="En reparto",L410="Incidencia")),1,0)</f>
        <v>0</v>
      </c>
      <c r="X410">
        <f>IF(S410&lt;&gt;"",1,0)</f>
        <v>0</v>
      </c>
      <c r="Y410">
        <f>IF(A410&lt;&gt;"",1,0)</f>
        <v>0</v>
      </c>
      <c r="Z410">
        <f>IF(T410=1,ROW()-5,0)</f>
        <v>0</v>
      </c>
    </row>
    <row r="411">
      <c r="A411" s="21" t="str">
        <f>IF(T411=0,"",IF(S411&lt;&gt;"","Revisa: "&amp;S411,IF(OR(L411="Cobrado",L411="Anulado"),"",IF(AND(N411="",OR(L411="Recibido",L411="Confirmado",L411="Preparado",L411="En reparto",L411="Incidencia"),ISNUMBER(I411),INT(Ajustes!$C$5)&gt;INT(I411)),"Retrasado",IF(OR(L411="Entregado",L411="Facturado"),IF(AND(ISNUMBER(V411),ISNUMBER(N411),INT(Ajustes!$C$5)-INT(N411)&gt;V411),IF(L411="Entregado","Sin facturar","Cobro vencido"),""),IF(AND(ISNUMBER(V411),ISNUMBER(Q411),Q411&gt;V411),INDEX(Ajustes!$E$9:$E$17,MATCH(L411,Ajustes!$B$9:$B$17,0)),""))))))</f>
        <v/>
      </c>
      <c r="B411" s="22" t="n"/>
      <c r="C411" s="23" t="n"/>
      <c r="D411" s="24" t="n"/>
      <c r="E411" s="25" t="n"/>
      <c r="F411" s="25" t="n"/>
      <c r="G411" s="25" t="n"/>
      <c r="H411" s="26" t="n"/>
      <c r="I411" s="23" t="n"/>
      <c r="J411" s="25" t="n"/>
      <c r="K411" s="25" t="n"/>
      <c r="L411" s="25" t="n"/>
      <c r="M411" s="23" t="n"/>
      <c r="N411" s="23" t="n"/>
      <c r="O411" s="27" t="n"/>
      <c r="P411" s="25" t="n"/>
      <c r="Q411" s="28" t="str">
        <f>IF(OR(T411=0,L411="Cobrado",L411="Anulado",NOT(ISNUMBER(U411))),"",MAX(0,INT(Ajustes!$C$5)-INT(U411)))</f>
        <v/>
      </c>
      <c r="R411" s="28" t="str">
        <f>IF(OR(T411=0,L411="Anulado",NOT(ISNUMBER(N411)),NOT(ISNUMBER(I411))),"",IF(INT(N411)=INT(I411),"Sí",IF(INT(N411)&gt;INT(I411),"Tarde","Antes")))</f>
        <v/>
      </c>
      <c r="S411" t="str">
        <f>IF(T411=0,"",IF(L411="","falta el estado",IF(NOT(ISNUMBER(MATCH(L411,Ajustes!$B$9:$B$17,0))),"el estado no es de la lista",IF(E411="","falta el cliente",IF(OR(AND(C411&lt;&gt;"",NOT(ISNUMBER(C411))),AND(I411&lt;&gt;"",NOT(ISNUMBER(I411))),AND(M411&lt;&gt;"",NOT(ISNUMBER(M411))),AND(N411&lt;&gt;"",NOT(ISNUMBER(N411)))),"hay una fecha mal escrita",IF(AND(H411&lt;&gt;"",NOT(ISNUMBER(H411))),"el importe no es un número",IF(C411="","falta «Recibido el»",IF(AND(L411&lt;&gt;"Recibido",L411&lt;&gt;"Anulado",I411=""),"falta la entrega acordada",IF(AND(L411&lt;&gt;"Recibido",L411&lt;&gt;"Anulado",M411=""),"falta la fecha del estado",IF(AND(OR(L411="Entregado",L411="Facturado",L411="Cobrado"),N411=""),"falta «Entregado el»",IF(AND(N411&lt;&gt;"",OR(L411="Recibido",L411="Confirmado",L411="Preparado",L411="En reparto")),"tiene «Entregado el»: cambia el estado",IF(OR(INT(C411)&gt;INT(Ajustes!$C$5),AND(M411&lt;&gt;"",INT(M411)&gt;INT(Ajustes!$C$5)),AND(N411&lt;&gt;"",INT(N411)&gt;INT(Ajustes!$C$5))),"hay una fecha posterior a hoy",IF(AND(M411&lt;&gt;"",INT(M411)&lt;INT(C411)),"la fecha del estado es anterior a «Recibido el»",IF(AND(N411&lt;&gt;"",INT(N411)&lt;INT(C411)),"«Entregado el» es anterior a «Recibido el»",""))))))))))))))</f>
        <v/>
      </c>
      <c r="T411">
        <f>IF(COUNTA(B411:P411)&gt;0,1,0)</f>
        <v>0</v>
      </c>
      <c r="U411" t="str">
        <f>IF(T411=0,"",IF(AND(L411="Recibido",M411=""),IF(C411="","",C411),IF(M411="","",M411)))</f>
        <v/>
      </c>
      <c r="V411" t="str">
        <f>IF(OR(T411=0,NOT(ISNUMBER(MATCH(L411,Ajustes!$B$9:$B$17,0)))),"",IF(INDEX(Ajustes!$C$9:$C$17,MATCH(L411,Ajustes!$B$9:$B$17,0))="","",INDEX(Ajustes!$C$9:$C$17,MATCH(L411,Ajustes!$B$9:$B$17,0))))</f>
        <v/>
      </c>
      <c r="W411">
        <f>IF(AND(T411=1,N411="",OR(L411="Recibido",L411="Confirmado",L411="Preparado",L411="En reparto",L411="Incidencia")),1,0)</f>
        <v>0</v>
      </c>
      <c r="X411">
        <f>IF(S411&lt;&gt;"",1,0)</f>
        <v>0</v>
      </c>
      <c r="Y411">
        <f>IF(A411&lt;&gt;"",1,0)</f>
        <v>0</v>
      </c>
      <c r="Z411">
        <f>IF(T411=1,ROW()-5,0)</f>
        <v>0</v>
      </c>
    </row>
    <row r="412">
      <c r="A412" s="21" t="str">
        <f>IF(T412=0,"",IF(S412&lt;&gt;"","Revisa: "&amp;S412,IF(OR(L412="Cobrado",L412="Anulado"),"",IF(AND(N412="",OR(L412="Recibido",L412="Confirmado",L412="Preparado",L412="En reparto",L412="Incidencia"),ISNUMBER(I412),INT(Ajustes!$C$5)&gt;INT(I412)),"Retrasado",IF(OR(L412="Entregado",L412="Facturado"),IF(AND(ISNUMBER(V412),ISNUMBER(N412),INT(Ajustes!$C$5)-INT(N412)&gt;V412),IF(L412="Entregado","Sin facturar","Cobro vencido"),""),IF(AND(ISNUMBER(V412),ISNUMBER(Q412),Q412&gt;V412),INDEX(Ajustes!$E$9:$E$17,MATCH(L412,Ajustes!$B$9:$B$17,0)),""))))))</f>
        <v/>
      </c>
      <c r="B412" s="22" t="n"/>
      <c r="C412" s="23" t="n"/>
      <c r="D412" s="24" t="n"/>
      <c r="E412" s="25" t="n"/>
      <c r="F412" s="25" t="n"/>
      <c r="G412" s="25" t="n"/>
      <c r="H412" s="26" t="n"/>
      <c r="I412" s="23" t="n"/>
      <c r="J412" s="25" t="n"/>
      <c r="K412" s="25" t="n"/>
      <c r="L412" s="25" t="n"/>
      <c r="M412" s="23" t="n"/>
      <c r="N412" s="23" t="n"/>
      <c r="O412" s="27" t="n"/>
      <c r="P412" s="25" t="n"/>
      <c r="Q412" s="28" t="str">
        <f>IF(OR(T412=0,L412="Cobrado",L412="Anulado",NOT(ISNUMBER(U412))),"",MAX(0,INT(Ajustes!$C$5)-INT(U412)))</f>
        <v/>
      </c>
      <c r="R412" s="28" t="str">
        <f>IF(OR(T412=0,L412="Anulado",NOT(ISNUMBER(N412)),NOT(ISNUMBER(I412))),"",IF(INT(N412)=INT(I412),"Sí",IF(INT(N412)&gt;INT(I412),"Tarde","Antes")))</f>
        <v/>
      </c>
      <c r="S412" t="str">
        <f>IF(T412=0,"",IF(L412="","falta el estado",IF(NOT(ISNUMBER(MATCH(L412,Ajustes!$B$9:$B$17,0))),"el estado no es de la lista",IF(E412="","falta el cliente",IF(OR(AND(C412&lt;&gt;"",NOT(ISNUMBER(C412))),AND(I412&lt;&gt;"",NOT(ISNUMBER(I412))),AND(M412&lt;&gt;"",NOT(ISNUMBER(M412))),AND(N412&lt;&gt;"",NOT(ISNUMBER(N412)))),"hay una fecha mal escrita",IF(AND(H412&lt;&gt;"",NOT(ISNUMBER(H412))),"el importe no es un número",IF(C412="","falta «Recibido el»",IF(AND(L412&lt;&gt;"Recibido",L412&lt;&gt;"Anulado",I412=""),"falta la entrega acordada",IF(AND(L412&lt;&gt;"Recibido",L412&lt;&gt;"Anulado",M412=""),"falta la fecha del estado",IF(AND(OR(L412="Entregado",L412="Facturado",L412="Cobrado"),N412=""),"falta «Entregado el»",IF(AND(N412&lt;&gt;"",OR(L412="Recibido",L412="Confirmado",L412="Preparado",L412="En reparto")),"tiene «Entregado el»: cambia el estado",IF(OR(INT(C412)&gt;INT(Ajustes!$C$5),AND(M412&lt;&gt;"",INT(M412)&gt;INT(Ajustes!$C$5)),AND(N412&lt;&gt;"",INT(N412)&gt;INT(Ajustes!$C$5))),"hay una fecha posterior a hoy",IF(AND(M412&lt;&gt;"",INT(M412)&lt;INT(C412)),"la fecha del estado es anterior a «Recibido el»",IF(AND(N412&lt;&gt;"",INT(N412)&lt;INT(C412)),"«Entregado el» es anterior a «Recibido el»",""))))))))))))))</f>
        <v/>
      </c>
      <c r="T412">
        <f>IF(COUNTA(B412:P412)&gt;0,1,0)</f>
        <v>0</v>
      </c>
      <c r="U412" t="str">
        <f>IF(T412=0,"",IF(AND(L412="Recibido",M412=""),IF(C412="","",C412),IF(M412="","",M412)))</f>
        <v/>
      </c>
      <c r="V412" t="str">
        <f>IF(OR(T412=0,NOT(ISNUMBER(MATCH(L412,Ajustes!$B$9:$B$17,0)))),"",IF(INDEX(Ajustes!$C$9:$C$17,MATCH(L412,Ajustes!$B$9:$B$17,0))="","",INDEX(Ajustes!$C$9:$C$17,MATCH(L412,Ajustes!$B$9:$B$17,0))))</f>
        <v/>
      </c>
      <c r="W412">
        <f>IF(AND(T412=1,N412="",OR(L412="Recibido",L412="Confirmado",L412="Preparado",L412="En reparto",L412="Incidencia")),1,0)</f>
        <v>0</v>
      </c>
      <c r="X412">
        <f>IF(S412&lt;&gt;"",1,0)</f>
        <v>0</v>
      </c>
      <c r="Y412">
        <f>IF(A412&lt;&gt;"",1,0)</f>
        <v>0</v>
      </c>
      <c r="Z412">
        <f>IF(T412=1,ROW()-5,0)</f>
        <v>0</v>
      </c>
    </row>
    <row r="413">
      <c r="A413" s="21" t="str">
        <f>IF(T413=0,"",IF(S413&lt;&gt;"","Revisa: "&amp;S413,IF(OR(L413="Cobrado",L413="Anulado"),"",IF(AND(N413="",OR(L413="Recibido",L413="Confirmado",L413="Preparado",L413="En reparto",L413="Incidencia"),ISNUMBER(I413),INT(Ajustes!$C$5)&gt;INT(I413)),"Retrasado",IF(OR(L413="Entregado",L413="Facturado"),IF(AND(ISNUMBER(V413),ISNUMBER(N413),INT(Ajustes!$C$5)-INT(N413)&gt;V413),IF(L413="Entregado","Sin facturar","Cobro vencido"),""),IF(AND(ISNUMBER(V413),ISNUMBER(Q413),Q413&gt;V413),INDEX(Ajustes!$E$9:$E$17,MATCH(L413,Ajustes!$B$9:$B$17,0)),""))))))</f>
        <v/>
      </c>
      <c r="B413" s="22" t="n"/>
      <c r="C413" s="23" t="n"/>
      <c r="D413" s="24" t="n"/>
      <c r="E413" s="25" t="n"/>
      <c r="F413" s="25" t="n"/>
      <c r="G413" s="25" t="n"/>
      <c r="H413" s="26" t="n"/>
      <c r="I413" s="23" t="n"/>
      <c r="J413" s="25" t="n"/>
      <c r="K413" s="25" t="n"/>
      <c r="L413" s="25" t="n"/>
      <c r="M413" s="23" t="n"/>
      <c r="N413" s="23" t="n"/>
      <c r="O413" s="27" t="n"/>
      <c r="P413" s="25" t="n"/>
      <c r="Q413" s="28" t="str">
        <f>IF(OR(T413=0,L413="Cobrado",L413="Anulado",NOT(ISNUMBER(U413))),"",MAX(0,INT(Ajustes!$C$5)-INT(U413)))</f>
        <v/>
      </c>
      <c r="R413" s="28" t="str">
        <f>IF(OR(T413=0,L413="Anulado",NOT(ISNUMBER(N413)),NOT(ISNUMBER(I413))),"",IF(INT(N413)=INT(I413),"Sí",IF(INT(N413)&gt;INT(I413),"Tarde","Antes")))</f>
        <v/>
      </c>
      <c r="S413" t="str">
        <f>IF(T413=0,"",IF(L413="","falta el estado",IF(NOT(ISNUMBER(MATCH(L413,Ajustes!$B$9:$B$17,0))),"el estado no es de la lista",IF(E413="","falta el cliente",IF(OR(AND(C413&lt;&gt;"",NOT(ISNUMBER(C413))),AND(I413&lt;&gt;"",NOT(ISNUMBER(I413))),AND(M413&lt;&gt;"",NOT(ISNUMBER(M413))),AND(N413&lt;&gt;"",NOT(ISNUMBER(N413)))),"hay una fecha mal escrita",IF(AND(H413&lt;&gt;"",NOT(ISNUMBER(H413))),"el importe no es un número",IF(C413="","falta «Recibido el»",IF(AND(L413&lt;&gt;"Recibido",L413&lt;&gt;"Anulado",I413=""),"falta la entrega acordada",IF(AND(L413&lt;&gt;"Recibido",L413&lt;&gt;"Anulado",M413=""),"falta la fecha del estado",IF(AND(OR(L413="Entregado",L413="Facturado",L413="Cobrado"),N413=""),"falta «Entregado el»",IF(AND(N413&lt;&gt;"",OR(L413="Recibido",L413="Confirmado",L413="Preparado",L413="En reparto")),"tiene «Entregado el»: cambia el estado",IF(OR(INT(C413)&gt;INT(Ajustes!$C$5),AND(M413&lt;&gt;"",INT(M413)&gt;INT(Ajustes!$C$5)),AND(N413&lt;&gt;"",INT(N413)&gt;INT(Ajustes!$C$5))),"hay una fecha posterior a hoy",IF(AND(M413&lt;&gt;"",INT(M413)&lt;INT(C413)),"la fecha del estado es anterior a «Recibido el»",IF(AND(N413&lt;&gt;"",INT(N413)&lt;INT(C413)),"«Entregado el» es anterior a «Recibido el»",""))))))))))))))</f>
        <v/>
      </c>
      <c r="T413">
        <f>IF(COUNTA(B413:P413)&gt;0,1,0)</f>
        <v>0</v>
      </c>
      <c r="U413" t="str">
        <f>IF(T413=0,"",IF(AND(L413="Recibido",M413=""),IF(C413="","",C413),IF(M413="","",M413)))</f>
        <v/>
      </c>
      <c r="V413" t="str">
        <f>IF(OR(T413=0,NOT(ISNUMBER(MATCH(L413,Ajustes!$B$9:$B$17,0)))),"",IF(INDEX(Ajustes!$C$9:$C$17,MATCH(L413,Ajustes!$B$9:$B$17,0))="","",INDEX(Ajustes!$C$9:$C$17,MATCH(L413,Ajustes!$B$9:$B$17,0))))</f>
        <v/>
      </c>
      <c r="W413">
        <f>IF(AND(T413=1,N413="",OR(L413="Recibido",L413="Confirmado",L413="Preparado",L413="En reparto",L413="Incidencia")),1,0)</f>
        <v>0</v>
      </c>
      <c r="X413">
        <f>IF(S413&lt;&gt;"",1,0)</f>
        <v>0</v>
      </c>
      <c r="Y413">
        <f>IF(A413&lt;&gt;"",1,0)</f>
        <v>0</v>
      </c>
      <c r="Z413">
        <f>IF(T413=1,ROW()-5,0)</f>
        <v>0</v>
      </c>
    </row>
    <row r="414">
      <c r="A414" s="21" t="str">
        <f>IF(T414=0,"",IF(S414&lt;&gt;"","Revisa: "&amp;S414,IF(OR(L414="Cobrado",L414="Anulado"),"",IF(AND(N414="",OR(L414="Recibido",L414="Confirmado",L414="Preparado",L414="En reparto",L414="Incidencia"),ISNUMBER(I414),INT(Ajustes!$C$5)&gt;INT(I414)),"Retrasado",IF(OR(L414="Entregado",L414="Facturado"),IF(AND(ISNUMBER(V414),ISNUMBER(N414),INT(Ajustes!$C$5)-INT(N414)&gt;V414),IF(L414="Entregado","Sin facturar","Cobro vencido"),""),IF(AND(ISNUMBER(V414),ISNUMBER(Q414),Q414&gt;V414),INDEX(Ajustes!$E$9:$E$17,MATCH(L414,Ajustes!$B$9:$B$17,0)),""))))))</f>
        <v/>
      </c>
      <c r="B414" s="22" t="n"/>
      <c r="C414" s="23" t="n"/>
      <c r="D414" s="24" t="n"/>
      <c r="E414" s="25" t="n"/>
      <c r="F414" s="25" t="n"/>
      <c r="G414" s="25" t="n"/>
      <c r="H414" s="26" t="n"/>
      <c r="I414" s="23" t="n"/>
      <c r="J414" s="25" t="n"/>
      <c r="K414" s="25" t="n"/>
      <c r="L414" s="25" t="n"/>
      <c r="M414" s="23" t="n"/>
      <c r="N414" s="23" t="n"/>
      <c r="O414" s="27" t="n"/>
      <c r="P414" s="25" t="n"/>
      <c r="Q414" s="28" t="str">
        <f>IF(OR(T414=0,L414="Cobrado",L414="Anulado",NOT(ISNUMBER(U414))),"",MAX(0,INT(Ajustes!$C$5)-INT(U414)))</f>
        <v/>
      </c>
      <c r="R414" s="28" t="str">
        <f>IF(OR(T414=0,L414="Anulado",NOT(ISNUMBER(N414)),NOT(ISNUMBER(I414))),"",IF(INT(N414)=INT(I414),"Sí",IF(INT(N414)&gt;INT(I414),"Tarde","Antes")))</f>
        <v/>
      </c>
      <c r="S414" t="str">
        <f>IF(T414=0,"",IF(L414="","falta el estado",IF(NOT(ISNUMBER(MATCH(L414,Ajustes!$B$9:$B$17,0))),"el estado no es de la lista",IF(E414="","falta el cliente",IF(OR(AND(C414&lt;&gt;"",NOT(ISNUMBER(C414))),AND(I414&lt;&gt;"",NOT(ISNUMBER(I414))),AND(M414&lt;&gt;"",NOT(ISNUMBER(M414))),AND(N414&lt;&gt;"",NOT(ISNUMBER(N414)))),"hay una fecha mal escrita",IF(AND(H414&lt;&gt;"",NOT(ISNUMBER(H414))),"el importe no es un número",IF(C414="","falta «Recibido el»",IF(AND(L414&lt;&gt;"Recibido",L414&lt;&gt;"Anulado",I414=""),"falta la entrega acordada",IF(AND(L414&lt;&gt;"Recibido",L414&lt;&gt;"Anulado",M414=""),"falta la fecha del estado",IF(AND(OR(L414="Entregado",L414="Facturado",L414="Cobrado"),N414=""),"falta «Entregado el»",IF(AND(N414&lt;&gt;"",OR(L414="Recibido",L414="Confirmado",L414="Preparado",L414="En reparto")),"tiene «Entregado el»: cambia el estado",IF(OR(INT(C414)&gt;INT(Ajustes!$C$5),AND(M414&lt;&gt;"",INT(M414)&gt;INT(Ajustes!$C$5)),AND(N414&lt;&gt;"",INT(N414)&gt;INT(Ajustes!$C$5))),"hay una fecha posterior a hoy",IF(AND(M414&lt;&gt;"",INT(M414)&lt;INT(C414)),"la fecha del estado es anterior a «Recibido el»",IF(AND(N414&lt;&gt;"",INT(N414)&lt;INT(C414)),"«Entregado el» es anterior a «Recibido el»",""))))))))))))))</f>
        <v/>
      </c>
      <c r="T414">
        <f>IF(COUNTA(B414:P414)&gt;0,1,0)</f>
        <v>0</v>
      </c>
      <c r="U414" t="str">
        <f>IF(T414=0,"",IF(AND(L414="Recibido",M414=""),IF(C414="","",C414),IF(M414="","",M414)))</f>
        <v/>
      </c>
      <c r="V414" t="str">
        <f>IF(OR(T414=0,NOT(ISNUMBER(MATCH(L414,Ajustes!$B$9:$B$17,0)))),"",IF(INDEX(Ajustes!$C$9:$C$17,MATCH(L414,Ajustes!$B$9:$B$17,0))="","",INDEX(Ajustes!$C$9:$C$17,MATCH(L414,Ajustes!$B$9:$B$17,0))))</f>
        <v/>
      </c>
      <c r="W414">
        <f>IF(AND(T414=1,N414="",OR(L414="Recibido",L414="Confirmado",L414="Preparado",L414="En reparto",L414="Incidencia")),1,0)</f>
        <v>0</v>
      </c>
      <c r="X414">
        <f>IF(S414&lt;&gt;"",1,0)</f>
        <v>0</v>
      </c>
      <c r="Y414">
        <f>IF(A414&lt;&gt;"",1,0)</f>
        <v>0</v>
      </c>
      <c r="Z414">
        <f>IF(T414=1,ROW()-5,0)</f>
        <v>0</v>
      </c>
    </row>
    <row r="415">
      <c r="A415" s="21" t="str">
        <f>IF(T415=0,"",IF(S415&lt;&gt;"","Revisa: "&amp;S415,IF(OR(L415="Cobrado",L415="Anulado"),"",IF(AND(N415="",OR(L415="Recibido",L415="Confirmado",L415="Preparado",L415="En reparto",L415="Incidencia"),ISNUMBER(I415),INT(Ajustes!$C$5)&gt;INT(I415)),"Retrasado",IF(OR(L415="Entregado",L415="Facturado"),IF(AND(ISNUMBER(V415),ISNUMBER(N415),INT(Ajustes!$C$5)-INT(N415)&gt;V415),IF(L415="Entregado","Sin facturar","Cobro vencido"),""),IF(AND(ISNUMBER(V415),ISNUMBER(Q415),Q415&gt;V415),INDEX(Ajustes!$E$9:$E$17,MATCH(L415,Ajustes!$B$9:$B$17,0)),""))))))</f>
        <v/>
      </c>
      <c r="B415" s="22" t="n"/>
      <c r="C415" s="23" t="n"/>
      <c r="D415" s="24" t="n"/>
      <c r="E415" s="25" t="n"/>
      <c r="F415" s="25" t="n"/>
      <c r="G415" s="25" t="n"/>
      <c r="H415" s="26" t="n"/>
      <c r="I415" s="23" t="n"/>
      <c r="J415" s="25" t="n"/>
      <c r="K415" s="25" t="n"/>
      <c r="L415" s="25" t="n"/>
      <c r="M415" s="23" t="n"/>
      <c r="N415" s="23" t="n"/>
      <c r="O415" s="27" t="n"/>
      <c r="P415" s="25" t="n"/>
      <c r="Q415" s="28" t="str">
        <f>IF(OR(T415=0,L415="Cobrado",L415="Anulado",NOT(ISNUMBER(U415))),"",MAX(0,INT(Ajustes!$C$5)-INT(U415)))</f>
        <v/>
      </c>
      <c r="R415" s="28" t="str">
        <f>IF(OR(T415=0,L415="Anulado",NOT(ISNUMBER(N415)),NOT(ISNUMBER(I415))),"",IF(INT(N415)=INT(I415),"Sí",IF(INT(N415)&gt;INT(I415),"Tarde","Antes")))</f>
        <v/>
      </c>
      <c r="S415" t="str">
        <f>IF(T415=0,"",IF(L415="","falta el estado",IF(NOT(ISNUMBER(MATCH(L415,Ajustes!$B$9:$B$17,0))),"el estado no es de la lista",IF(E415="","falta el cliente",IF(OR(AND(C415&lt;&gt;"",NOT(ISNUMBER(C415))),AND(I415&lt;&gt;"",NOT(ISNUMBER(I415))),AND(M415&lt;&gt;"",NOT(ISNUMBER(M415))),AND(N415&lt;&gt;"",NOT(ISNUMBER(N415)))),"hay una fecha mal escrita",IF(AND(H415&lt;&gt;"",NOT(ISNUMBER(H415))),"el importe no es un número",IF(C415="","falta «Recibido el»",IF(AND(L415&lt;&gt;"Recibido",L415&lt;&gt;"Anulado",I415=""),"falta la entrega acordada",IF(AND(L415&lt;&gt;"Recibido",L415&lt;&gt;"Anulado",M415=""),"falta la fecha del estado",IF(AND(OR(L415="Entregado",L415="Facturado",L415="Cobrado"),N415=""),"falta «Entregado el»",IF(AND(N415&lt;&gt;"",OR(L415="Recibido",L415="Confirmado",L415="Preparado",L415="En reparto")),"tiene «Entregado el»: cambia el estado",IF(OR(INT(C415)&gt;INT(Ajustes!$C$5),AND(M415&lt;&gt;"",INT(M415)&gt;INT(Ajustes!$C$5)),AND(N415&lt;&gt;"",INT(N415)&gt;INT(Ajustes!$C$5))),"hay una fecha posterior a hoy",IF(AND(M415&lt;&gt;"",INT(M415)&lt;INT(C415)),"la fecha del estado es anterior a «Recibido el»",IF(AND(N415&lt;&gt;"",INT(N415)&lt;INT(C415)),"«Entregado el» es anterior a «Recibido el»",""))))))))))))))</f>
        <v/>
      </c>
      <c r="T415">
        <f>IF(COUNTA(B415:P415)&gt;0,1,0)</f>
        <v>0</v>
      </c>
      <c r="U415" t="str">
        <f>IF(T415=0,"",IF(AND(L415="Recibido",M415=""),IF(C415="","",C415),IF(M415="","",M415)))</f>
        <v/>
      </c>
      <c r="V415" t="str">
        <f>IF(OR(T415=0,NOT(ISNUMBER(MATCH(L415,Ajustes!$B$9:$B$17,0)))),"",IF(INDEX(Ajustes!$C$9:$C$17,MATCH(L415,Ajustes!$B$9:$B$17,0))="","",INDEX(Ajustes!$C$9:$C$17,MATCH(L415,Ajustes!$B$9:$B$17,0))))</f>
        <v/>
      </c>
      <c r="W415">
        <f>IF(AND(T415=1,N415="",OR(L415="Recibido",L415="Confirmado",L415="Preparado",L415="En reparto",L415="Incidencia")),1,0)</f>
        <v>0</v>
      </c>
      <c r="X415">
        <f>IF(S415&lt;&gt;"",1,0)</f>
        <v>0</v>
      </c>
      <c r="Y415">
        <f>IF(A415&lt;&gt;"",1,0)</f>
        <v>0</v>
      </c>
      <c r="Z415">
        <f>IF(T415=1,ROW()-5,0)</f>
        <v>0</v>
      </c>
    </row>
    <row r="416">
      <c r="A416" s="21" t="str">
        <f>IF(T416=0,"",IF(S416&lt;&gt;"","Revisa: "&amp;S416,IF(OR(L416="Cobrado",L416="Anulado"),"",IF(AND(N416="",OR(L416="Recibido",L416="Confirmado",L416="Preparado",L416="En reparto",L416="Incidencia"),ISNUMBER(I416),INT(Ajustes!$C$5)&gt;INT(I416)),"Retrasado",IF(OR(L416="Entregado",L416="Facturado"),IF(AND(ISNUMBER(V416),ISNUMBER(N416),INT(Ajustes!$C$5)-INT(N416)&gt;V416),IF(L416="Entregado","Sin facturar","Cobro vencido"),""),IF(AND(ISNUMBER(V416),ISNUMBER(Q416),Q416&gt;V416),INDEX(Ajustes!$E$9:$E$17,MATCH(L416,Ajustes!$B$9:$B$17,0)),""))))))</f>
        <v/>
      </c>
      <c r="B416" s="22" t="n"/>
      <c r="C416" s="23" t="n"/>
      <c r="D416" s="24" t="n"/>
      <c r="E416" s="25" t="n"/>
      <c r="F416" s="25" t="n"/>
      <c r="G416" s="25" t="n"/>
      <c r="H416" s="26" t="n"/>
      <c r="I416" s="23" t="n"/>
      <c r="J416" s="25" t="n"/>
      <c r="K416" s="25" t="n"/>
      <c r="L416" s="25" t="n"/>
      <c r="M416" s="23" t="n"/>
      <c r="N416" s="23" t="n"/>
      <c r="O416" s="27" t="n"/>
      <c r="P416" s="25" t="n"/>
      <c r="Q416" s="28" t="str">
        <f>IF(OR(T416=0,L416="Cobrado",L416="Anulado",NOT(ISNUMBER(U416))),"",MAX(0,INT(Ajustes!$C$5)-INT(U416)))</f>
        <v/>
      </c>
      <c r="R416" s="28" t="str">
        <f>IF(OR(T416=0,L416="Anulado",NOT(ISNUMBER(N416)),NOT(ISNUMBER(I416))),"",IF(INT(N416)=INT(I416),"Sí",IF(INT(N416)&gt;INT(I416),"Tarde","Antes")))</f>
        <v/>
      </c>
      <c r="S416" t="str">
        <f>IF(T416=0,"",IF(L416="","falta el estado",IF(NOT(ISNUMBER(MATCH(L416,Ajustes!$B$9:$B$17,0))),"el estado no es de la lista",IF(E416="","falta el cliente",IF(OR(AND(C416&lt;&gt;"",NOT(ISNUMBER(C416))),AND(I416&lt;&gt;"",NOT(ISNUMBER(I416))),AND(M416&lt;&gt;"",NOT(ISNUMBER(M416))),AND(N416&lt;&gt;"",NOT(ISNUMBER(N416)))),"hay una fecha mal escrita",IF(AND(H416&lt;&gt;"",NOT(ISNUMBER(H416))),"el importe no es un número",IF(C416="","falta «Recibido el»",IF(AND(L416&lt;&gt;"Recibido",L416&lt;&gt;"Anulado",I416=""),"falta la entrega acordada",IF(AND(L416&lt;&gt;"Recibido",L416&lt;&gt;"Anulado",M416=""),"falta la fecha del estado",IF(AND(OR(L416="Entregado",L416="Facturado",L416="Cobrado"),N416=""),"falta «Entregado el»",IF(AND(N416&lt;&gt;"",OR(L416="Recibido",L416="Confirmado",L416="Preparado",L416="En reparto")),"tiene «Entregado el»: cambia el estado",IF(OR(INT(C416)&gt;INT(Ajustes!$C$5),AND(M416&lt;&gt;"",INT(M416)&gt;INT(Ajustes!$C$5)),AND(N416&lt;&gt;"",INT(N416)&gt;INT(Ajustes!$C$5))),"hay una fecha posterior a hoy",IF(AND(M416&lt;&gt;"",INT(M416)&lt;INT(C416)),"la fecha del estado es anterior a «Recibido el»",IF(AND(N416&lt;&gt;"",INT(N416)&lt;INT(C416)),"«Entregado el» es anterior a «Recibido el»",""))))))))))))))</f>
        <v/>
      </c>
      <c r="T416">
        <f>IF(COUNTA(B416:P416)&gt;0,1,0)</f>
        <v>0</v>
      </c>
      <c r="U416" t="str">
        <f>IF(T416=0,"",IF(AND(L416="Recibido",M416=""),IF(C416="","",C416),IF(M416="","",M416)))</f>
        <v/>
      </c>
      <c r="V416" t="str">
        <f>IF(OR(T416=0,NOT(ISNUMBER(MATCH(L416,Ajustes!$B$9:$B$17,0)))),"",IF(INDEX(Ajustes!$C$9:$C$17,MATCH(L416,Ajustes!$B$9:$B$17,0))="","",INDEX(Ajustes!$C$9:$C$17,MATCH(L416,Ajustes!$B$9:$B$17,0))))</f>
        <v/>
      </c>
      <c r="W416">
        <f>IF(AND(T416=1,N416="",OR(L416="Recibido",L416="Confirmado",L416="Preparado",L416="En reparto",L416="Incidencia")),1,0)</f>
        <v>0</v>
      </c>
      <c r="X416">
        <f>IF(S416&lt;&gt;"",1,0)</f>
        <v>0</v>
      </c>
      <c r="Y416">
        <f>IF(A416&lt;&gt;"",1,0)</f>
        <v>0</v>
      </c>
      <c r="Z416">
        <f>IF(T416=1,ROW()-5,0)</f>
        <v>0</v>
      </c>
    </row>
    <row r="417">
      <c r="A417" s="21" t="str">
        <f>IF(T417=0,"",IF(S417&lt;&gt;"","Revisa: "&amp;S417,IF(OR(L417="Cobrado",L417="Anulado"),"",IF(AND(N417="",OR(L417="Recibido",L417="Confirmado",L417="Preparado",L417="En reparto",L417="Incidencia"),ISNUMBER(I417),INT(Ajustes!$C$5)&gt;INT(I417)),"Retrasado",IF(OR(L417="Entregado",L417="Facturado"),IF(AND(ISNUMBER(V417),ISNUMBER(N417),INT(Ajustes!$C$5)-INT(N417)&gt;V417),IF(L417="Entregado","Sin facturar","Cobro vencido"),""),IF(AND(ISNUMBER(V417),ISNUMBER(Q417),Q417&gt;V417),INDEX(Ajustes!$E$9:$E$17,MATCH(L417,Ajustes!$B$9:$B$17,0)),""))))))</f>
        <v/>
      </c>
      <c r="B417" s="22" t="n"/>
      <c r="C417" s="23" t="n"/>
      <c r="D417" s="24" t="n"/>
      <c r="E417" s="25" t="n"/>
      <c r="F417" s="25" t="n"/>
      <c r="G417" s="25" t="n"/>
      <c r="H417" s="26" t="n"/>
      <c r="I417" s="23" t="n"/>
      <c r="J417" s="25" t="n"/>
      <c r="K417" s="25" t="n"/>
      <c r="L417" s="25" t="n"/>
      <c r="M417" s="23" t="n"/>
      <c r="N417" s="23" t="n"/>
      <c r="O417" s="27" t="n"/>
      <c r="P417" s="25" t="n"/>
      <c r="Q417" s="28" t="str">
        <f>IF(OR(T417=0,L417="Cobrado",L417="Anulado",NOT(ISNUMBER(U417))),"",MAX(0,INT(Ajustes!$C$5)-INT(U417)))</f>
        <v/>
      </c>
      <c r="R417" s="28" t="str">
        <f>IF(OR(T417=0,L417="Anulado",NOT(ISNUMBER(N417)),NOT(ISNUMBER(I417))),"",IF(INT(N417)=INT(I417),"Sí",IF(INT(N417)&gt;INT(I417),"Tarde","Antes")))</f>
        <v/>
      </c>
      <c r="S417" t="str">
        <f>IF(T417=0,"",IF(L417="","falta el estado",IF(NOT(ISNUMBER(MATCH(L417,Ajustes!$B$9:$B$17,0))),"el estado no es de la lista",IF(E417="","falta el cliente",IF(OR(AND(C417&lt;&gt;"",NOT(ISNUMBER(C417))),AND(I417&lt;&gt;"",NOT(ISNUMBER(I417))),AND(M417&lt;&gt;"",NOT(ISNUMBER(M417))),AND(N417&lt;&gt;"",NOT(ISNUMBER(N417)))),"hay una fecha mal escrita",IF(AND(H417&lt;&gt;"",NOT(ISNUMBER(H417))),"el importe no es un número",IF(C417="","falta «Recibido el»",IF(AND(L417&lt;&gt;"Recibido",L417&lt;&gt;"Anulado",I417=""),"falta la entrega acordada",IF(AND(L417&lt;&gt;"Recibido",L417&lt;&gt;"Anulado",M417=""),"falta la fecha del estado",IF(AND(OR(L417="Entregado",L417="Facturado",L417="Cobrado"),N417=""),"falta «Entregado el»",IF(AND(N417&lt;&gt;"",OR(L417="Recibido",L417="Confirmado",L417="Preparado",L417="En reparto")),"tiene «Entregado el»: cambia el estado",IF(OR(INT(C417)&gt;INT(Ajustes!$C$5),AND(M417&lt;&gt;"",INT(M417)&gt;INT(Ajustes!$C$5)),AND(N417&lt;&gt;"",INT(N417)&gt;INT(Ajustes!$C$5))),"hay una fecha posterior a hoy",IF(AND(M417&lt;&gt;"",INT(M417)&lt;INT(C417)),"la fecha del estado es anterior a «Recibido el»",IF(AND(N417&lt;&gt;"",INT(N417)&lt;INT(C417)),"«Entregado el» es anterior a «Recibido el»",""))))))))))))))</f>
        <v/>
      </c>
      <c r="T417">
        <f>IF(COUNTA(B417:P417)&gt;0,1,0)</f>
        <v>0</v>
      </c>
      <c r="U417" t="str">
        <f>IF(T417=0,"",IF(AND(L417="Recibido",M417=""),IF(C417="","",C417),IF(M417="","",M417)))</f>
        <v/>
      </c>
      <c r="V417" t="str">
        <f>IF(OR(T417=0,NOT(ISNUMBER(MATCH(L417,Ajustes!$B$9:$B$17,0)))),"",IF(INDEX(Ajustes!$C$9:$C$17,MATCH(L417,Ajustes!$B$9:$B$17,0))="","",INDEX(Ajustes!$C$9:$C$17,MATCH(L417,Ajustes!$B$9:$B$17,0))))</f>
        <v/>
      </c>
      <c r="W417">
        <f>IF(AND(T417=1,N417="",OR(L417="Recibido",L417="Confirmado",L417="Preparado",L417="En reparto",L417="Incidencia")),1,0)</f>
        <v>0</v>
      </c>
      <c r="X417">
        <f>IF(S417&lt;&gt;"",1,0)</f>
        <v>0</v>
      </c>
      <c r="Y417">
        <f>IF(A417&lt;&gt;"",1,0)</f>
        <v>0</v>
      </c>
      <c r="Z417">
        <f>IF(T417=1,ROW()-5,0)</f>
        <v>0</v>
      </c>
    </row>
    <row r="418">
      <c r="A418" s="21" t="str">
        <f>IF(T418=0,"",IF(S418&lt;&gt;"","Revisa: "&amp;S418,IF(OR(L418="Cobrado",L418="Anulado"),"",IF(AND(N418="",OR(L418="Recibido",L418="Confirmado",L418="Preparado",L418="En reparto",L418="Incidencia"),ISNUMBER(I418),INT(Ajustes!$C$5)&gt;INT(I418)),"Retrasado",IF(OR(L418="Entregado",L418="Facturado"),IF(AND(ISNUMBER(V418),ISNUMBER(N418),INT(Ajustes!$C$5)-INT(N418)&gt;V418),IF(L418="Entregado","Sin facturar","Cobro vencido"),""),IF(AND(ISNUMBER(V418),ISNUMBER(Q418),Q418&gt;V418),INDEX(Ajustes!$E$9:$E$17,MATCH(L418,Ajustes!$B$9:$B$17,0)),""))))))</f>
        <v/>
      </c>
      <c r="B418" s="22" t="n"/>
      <c r="C418" s="23" t="n"/>
      <c r="D418" s="24" t="n"/>
      <c r="E418" s="25" t="n"/>
      <c r="F418" s="25" t="n"/>
      <c r="G418" s="25" t="n"/>
      <c r="H418" s="26" t="n"/>
      <c r="I418" s="23" t="n"/>
      <c r="J418" s="25" t="n"/>
      <c r="K418" s="25" t="n"/>
      <c r="L418" s="25" t="n"/>
      <c r="M418" s="23" t="n"/>
      <c r="N418" s="23" t="n"/>
      <c r="O418" s="27" t="n"/>
      <c r="P418" s="25" t="n"/>
      <c r="Q418" s="28" t="str">
        <f>IF(OR(T418=0,L418="Cobrado",L418="Anulado",NOT(ISNUMBER(U418))),"",MAX(0,INT(Ajustes!$C$5)-INT(U418)))</f>
        <v/>
      </c>
      <c r="R418" s="28" t="str">
        <f>IF(OR(T418=0,L418="Anulado",NOT(ISNUMBER(N418)),NOT(ISNUMBER(I418))),"",IF(INT(N418)=INT(I418),"Sí",IF(INT(N418)&gt;INT(I418),"Tarde","Antes")))</f>
        <v/>
      </c>
      <c r="S418" t="str">
        <f>IF(T418=0,"",IF(L418="","falta el estado",IF(NOT(ISNUMBER(MATCH(L418,Ajustes!$B$9:$B$17,0))),"el estado no es de la lista",IF(E418="","falta el cliente",IF(OR(AND(C418&lt;&gt;"",NOT(ISNUMBER(C418))),AND(I418&lt;&gt;"",NOT(ISNUMBER(I418))),AND(M418&lt;&gt;"",NOT(ISNUMBER(M418))),AND(N418&lt;&gt;"",NOT(ISNUMBER(N418)))),"hay una fecha mal escrita",IF(AND(H418&lt;&gt;"",NOT(ISNUMBER(H418))),"el importe no es un número",IF(C418="","falta «Recibido el»",IF(AND(L418&lt;&gt;"Recibido",L418&lt;&gt;"Anulado",I418=""),"falta la entrega acordada",IF(AND(L418&lt;&gt;"Recibido",L418&lt;&gt;"Anulado",M418=""),"falta la fecha del estado",IF(AND(OR(L418="Entregado",L418="Facturado",L418="Cobrado"),N418=""),"falta «Entregado el»",IF(AND(N418&lt;&gt;"",OR(L418="Recibido",L418="Confirmado",L418="Preparado",L418="En reparto")),"tiene «Entregado el»: cambia el estado",IF(OR(INT(C418)&gt;INT(Ajustes!$C$5),AND(M418&lt;&gt;"",INT(M418)&gt;INT(Ajustes!$C$5)),AND(N418&lt;&gt;"",INT(N418)&gt;INT(Ajustes!$C$5))),"hay una fecha posterior a hoy",IF(AND(M418&lt;&gt;"",INT(M418)&lt;INT(C418)),"la fecha del estado es anterior a «Recibido el»",IF(AND(N418&lt;&gt;"",INT(N418)&lt;INT(C418)),"«Entregado el» es anterior a «Recibido el»",""))))))))))))))</f>
        <v/>
      </c>
      <c r="T418">
        <f>IF(COUNTA(B418:P418)&gt;0,1,0)</f>
        <v>0</v>
      </c>
      <c r="U418" t="str">
        <f>IF(T418=0,"",IF(AND(L418="Recibido",M418=""),IF(C418="","",C418),IF(M418="","",M418)))</f>
        <v/>
      </c>
      <c r="V418" t="str">
        <f>IF(OR(T418=0,NOT(ISNUMBER(MATCH(L418,Ajustes!$B$9:$B$17,0)))),"",IF(INDEX(Ajustes!$C$9:$C$17,MATCH(L418,Ajustes!$B$9:$B$17,0))="","",INDEX(Ajustes!$C$9:$C$17,MATCH(L418,Ajustes!$B$9:$B$17,0))))</f>
        <v/>
      </c>
      <c r="W418">
        <f>IF(AND(T418=1,N418="",OR(L418="Recibido",L418="Confirmado",L418="Preparado",L418="En reparto",L418="Incidencia")),1,0)</f>
        <v>0</v>
      </c>
      <c r="X418">
        <f>IF(S418&lt;&gt;"",1,0)</f>
        <v>0</v>
      </c>
      <c r="Y418">
        <f>IF(A418&lt;&gt;"",1,0)</f>
        <v>0</v>
      </c>
      <c r="Z418">
        <f>IF(T418=1,ROW()-5,0)</f>
        <v>0</v>
      </c>
    </row>
    <row r="419">
      <c r="A419" s="21" t="str">
        <f>IF(T419=0,"",IF(S419&lt;&gt;"","Revisa: "&amp;S419,IF(OR(L419="Cobrado",L419="Anulado"),"",IF(AND(N419="",OR(L419="Recibido",L419="Confirmado",L419="Preparado",L419="En reparto",L419="Incidencia"),ISNUMBER(I419),INT(Ajustes!$C$5)&gt;INT(I419)),"Retrasado",IF(OR(L419="Entregado",L419="Facturado"),IF(AND(ISNUMBER(V419),ISNUMBER(N419),INT(Ajustes!$C$5)-INT(N419)&gt;V419),IF(L419="Entregado","Sin facturar","Cobro vencido"),""),IF(AND(ISNUMBER(V419),ISNUMBER(Q419),Q419&gt;V419),INDEX(Ajustes!$E$9:$E$17,MATCH(L419,Ajustes!$B$9:$B$17,0)),""))))))</f>
        <v/>
      </c>
      <c r="B419" s="22" t="n"/>
      <c r="C419" s="23" t="n"/>
      <c r="D419" s="24" t="n"/>
      <c r="E419" s="25" t="n"/>
      <c r="F419" s="25" t="n"/>
      <c r="G419" s="25" t="n"/>
      <c r="H419" s="26" t="n"/>
      <c r="I419" s="23" t="n"/>
      <c r="J419" s="25" t="n"/>
      <c r="K419" s="25" t="n"/>
      <c r="L419" s="25" t="n"/>
      <c r="M419" s="23" t="n"/>
      <c r="N419" s="23" t="n"/>
      <c r="O419" s="27" t="n"/>
      <c r="P419" s="25" t="n"/>
      <c r="Q419" s="28" t="str">
        <f>IF(OR(T419=0,L419="Cobrado",L419="Anulado",NOT(ISNUMBER(U419))),"",MAX(0,INT(Ajustes!$C$5)-INT(U419)))</f>
        <v/>
      </c>
      <c r="R419" s="28" t="str">
        <f>IF(OR(T419=0,L419="Anulado",NOT(ISNUMBER(N419)),NOT(ISNUMBER(I419))),"",IF(INT(N419)=INT(I419),"Sí",IF(INT(N419)&gt;INT(I419),"Tarde","Antes")))</f>
        <v/>
      </c>
      <c r="S419" t="str">
        <f>IF(T419=0,"",IF(L419="","falta el estado",IF(NOT(ISNUMBER(MATCH(L419,Ajustes!$B$9:$B$17,0))),"el estado no es de la lista",IF(E419="","falta el cliente",IF(OR(AND(C419&lt;&gt;"",NOT(ISNUMBER(C419))),AND(I419&lt;&gt;"",NOT(ISNUMBER(I419))),AND(M419&lt;&gt;"",NOT(ISNUMBER(M419))),AND(N419&lt;&gt;"",NOT(ISNUMBER(N419)))),"hay una fecha mal escrita",IF(AND(H419&lt;&gt;"",NOT(ISNUMBER(H419))),"el importe no es un número",IF(C419="","falta «Recibido el»",IF(AND(L419&lt;&gt;"Recibido",L419&lt;&gt;"Anulado",I419=""),"falta la entrega acordada",IF(AND(L419&lt;&gt;"Recibido",L419&lt;&gt;"Anulado",M419=""),"falta la fecha del estado",IF(AND(OR(L419="Entregado",L419="Facturado",L419="Cobrado"),N419=""),"falta «Entregado el»",IF(AND(N419&lt;&gt;"",OR(L419="Recibido",L419="Confirmado",L419="Preparado",L419="En reparto")),"tiene «Entregado el»: cambia el estado",IF(OR(INT(C419)&gt;INT(Ajustes!$C$5),AND(M419&lt;&gt;"",INT(M419)&gt;INT(Ajustes!$C$5)),AND(N419&lt;&gt;"",INT(N419)&gt;INT(Ajustes!$C$5))),"hay una fecha posterior a hoy",IF(AND(M419&lt;&gt;"",INT(M419)&lt;INT(C419)),"la fecha del estado es anterior a «Recibido el»",IF(AND(N419&lt;&gt;"",INT(N419)&lt;INT(C419)),"«Entregado el» es anterior a «Recibido el»",""))))))))))))))</f>
        <v/>
      </c>
      <c r="T419">
        <f>IF(COUNTA(B419:P419)&gt;0,1,0)</f>
        <v>0</v>
      </c>
      <c r="U419" t="str">
        <f>IF(T419=0,"",IF(AND(L419="Recibido",M419=""),IF(C419="","",C419),IF(M419="","",M419)))</f>
        <v/>
      </c>
      <c r="V419" t="str">
        <f>IF(OR(T419=0,NOT(ISNUMBER(MATCH(L419,Ajustes!$B$9:$B$17,0)))),"",IF(INDEX(Ajustes!$C$9:$C$17,MATCH(L419,Ajustes!$B$9:$B$17,0))="","",INDEX(Ajustes!$C$9:$C$17,MATCH(L419,Ajustes!$B$9:$B$17,0))))</f>
        <v/>
      </c>
      <c r="W419">
        <f>IF(AND(T419=1,N419="",OR(L419="Recibido",L419="Confirmado",L419="Preparado",L419="En reparto",L419="Incidencia")),1,0)</f>
        <v>0</v>
      </c>
      <c r="X419">
        <f>IF(S419&lt;&gt;"",1,0)</f>
        <v>0</v>
      </c>
      <c r="Y419">
        <f>IF(A419&lt;&gt;"",1,0)</f>
        <v>0</v>
      </c>
      <c r="Z419">
        <f>IF(T419=1,ROW()-5,0)</f>
        <v>0</v>
      </c>
    </row>
    <row r="420">
      <c r="A420" s="21" t="str">
        <f>IF(T420=0,"",IF(S420&lt;&gt;"","Revisa: "&amp;S420,IF(OR(L420="Cobrado",L420="Anulado"),"",IF(AND(N420="",OR(L420="Recibido",L420="Confirmado",L420="Preparado",L420="En reparto",L420="Incidencia"),ISNUMBER(I420),INT(Ajustes!$C$5)&gt;INT(I420)),"Retrasado",IF(OR(L420="Entregado",L420="Facturado"),IF(AND(ISNUMBER(V420),ISNUMBER(N420),INT(Ajustes!$C$5)-INT(N420)&gt;V420),IF(L420="Entregado","Sin facturar","Cobro vencido"),""),IF(AND(ISNUMBER(V420),ISNUMBER(Q420),Q420&gt;V420),INDEX(Ajustes!$E$9:$E$17,MATCH(L420,Ajustes!$B$9:$B$17,0)),""))))))</f>
        <v/>
      </c>
      <c r="B420" s="22" t="n"/>
      <c r="C420" s="23" t="n"/>
      <c r="D420" s="24" t="n"/>
      <c r="E420" s="25" t="n"/>
      <c r="F420" s="25" t="n"/>
      <c r="G420" s="25" t="n"/>
      <c r="H420" s="26" t="n"/>
      <c r="I420" s="23" t="n"/>
      <c r="J420" s="25" t="n"/>
      <c r="K420" s="25" t="n"/>
      <c r="L420" s="25" t="n"/>
      <c r="M420" s="23" t="n"/>
      <c r="N420" s="23" t="n"/>
      <c r="O420" s="27" t="n"/>
      <c r="P420" s="25" t="n"/>
      <c r="Q420" s="28" t="str">
        <f>IF(OR(T420=0,L420="Cobrado",L420="Anulado",NOT(ISNUMBER(U420))),"",MAX(0,INT(Ajustes!$C$5)-INT(U420)))</f>
        <v/>
      </c>
      <c r="R420" s="28" t="str">
        <f>IF(OR(T420=0,L420="Anulado",NOT(ISNUMBER(N420)),NOT(ISNUMBER(I420))),"",IF(INT(N420)=INT(I420),"Sí",IF(INT(N420)&gt;INT(I420),"Tarde","Antes")))</f>
        <v/>
      </c>
      <c r="S420" t="str">
        <f>IF(T420=0,"",IF(L420="","falta el estado",IF(NOT(ISNUMBER(MATCH(L420,Ajustes!$B$9:$B$17,0))),"el estado no es de la lista",IF(E420="","falta el cliente",IF(OR(AND(C420&lt;&gt;"",NOT(ISNUMBER(C420))),AND(I420&lt;&gt;"",NOT(ISNUMBER(I420))),AND(M420&lt;&gt;"",NOT(ISNUMBER(M420))),AND(N420&lt;&gt;"",NOT(ISNUMBER(N420)))),"hay una fecha mal escrita",IF(AND(H420&lt;&gt;"",NOT(ISNUMBER(H420))),"el importe no es un número",IF(C420="","falta «Recibido el»",IF(AND(L420&lt;&gt;"Recibido",L420&lt;&gt;"Anulado",I420=""),"falta la entrega acordada",IF(AND(L420&lt;&gt;"Recibido",L420&lt;&gt;"Anulado",M420=""),"falta la fecha del estado",IF(AND(OR(L420="Entregado",L420="Facturado",L420="Cobrado"),N420=""),"falta «Entregado el»",IF(AND(N420&lt;&gt;"",OR(L420="Recibido",L420="Confirmado",L420="Preparado",L420="En reparto")),"tiene «Entregado el»: cambia el estado",IF(OR(INT(C420)&gt;INT(Ajustes!$C$5),AND(M420&lt;&gt;"",INT(M420)&gt;INT(Ajustes!$C$5)),AND(N420&lt;&gt;"",INT(N420)&gt;INT(Ajustes!$C$5))),"hay una fecha posterior a hoy",IF(AND(M420&lt;&gt;"",INT(M420)&lt;INT(C420)),"la fecha del estado es anterior a «Recibido el»",IF(AND(N420&lt;&gt;"",INT(N420)&lt;INT(C420)),"«Entregado el» es anterior a «Recibido el»",""))))))))))))))</f>
        <v/>
      </c>
      <c r="T420">
        <f>IF(COUNTA(B420:P420)&gt;0,1,0)</f>
        <v>0</v>
      </c>
      <c r="U420" t="str">
        <f>IF(T420=0,"",IF(AND(L420="Recibido",M420=""),IF(C420="","",C420),IF(M420="","",M420)))</f>
        <v/>
      </c>
      <c r="V420" t="str">
        <f>IF(OR(T420=0,NOT(ISNUMBER(MATCH(L420,Ajustes!$B$9:$B$17,0)))),"",IF(INDEX(Ajustes!$C$9:$C$17,MATCH(L420,Ajustes!$B$9:$B$17,0))="","",INDEX(Ajustes!$C$9:$C$17,MATCH(L420,Ajustes!$B$9:$B$17,0))))</f>
        <v/>
      </c>
      <c r="W420">
        <f>IF(AND(T420=1,N420="",OR(L420="Recibido",L420="Confirmado",L420="Preparado",L420="En reparto",L420="Incidencia")),1,0)</f>
        <v>0</v>
      </c>
      <c r="X420">
        <f>IF(S420&lt;&gt;"",1,0)</f>
        <v>0</v>
      </c>
      <c r="Y420">
        <f>IF(A420&lt;&gt;"",1,0)</f>
        <v>0</v>
      </c>
      <c r="Z420">
        <f>IF(T420=1,ROW()-5,0)</f>
        <v>0</v>
      </c>
    </row>
    <row r="421">
      <c r="A421" s="21" t="str">
        <f>IF(T421=0,"",IF(S421&lt;&gt;"","Revisa: "&amp;S421,IF(OR(L421="Cobrado",L421="Anulado"),"",IF(AND(N421="",OR(L421="Recibido",L421="Confirmado",L421="Preparado",L421="En reparto",L421="Incidencia"),ISNUMBER(I421),INT(Ajustes!$C$5)&gt;INT(I421)),"Retrasado",IF(OR(L421="Entregado",L421="Facturado"),IF(AND(ISNUMBER(V421),ISNUMBER(N421),INT(Ajustes!$C$5)-INT(N421)&gt;V421),IF(L421="Entregado","Sin facturar","Cobro vencido"),""),IF(AND(ISNUMBER(V421),ISNUMBER(Q421),Q421&gt;V421),INDEX(Ajustes!$E$9:$E$17,MATCH(L421,Ajustes!$B$9:$B$17,0)),""))))))</f>
        <v/>
      </c>
      <c r="B421" s="22" t="n"/>
      <c r="C421" s="23" t="n"/>
      <c r="D421" s="24" t="n"/>
      <c r="E421" s="25" t="n"/>
      <c r="F421" s="25" t="n"/>
      <c r="G421" s="25" t="n"/>
      <c r="H421" s="26" t="n"/>
      <c r="I421" s="23" t="n"/>
      <c r="J421" s="25" t="n"/>
      <c r="K421" s="25" t="n"/>
      <c r="L421" s="25" t="n"/>
      <c r="M421" s="23" t="n"/>
      <c r="N421" s="23" t="n"/>
      <c r="O421" s="27" t="n"/>
      <c r="P421" s="25" t="n"/>
      <c r="Q421" s="28" t="str">
        <f>IF(OR(T421=0,L421="Cobrado",L421="Anulado",NOT(ISNUMBER(U421))),"",MAX(0,INT(Ajustes!$C$5)-INT(U421)))</f>
        <v/>
      </c>
      <c r="R421" s="28" t="str">
        <f>IF(OR(T421=0,L421="Anulado",NOT(ISNUMBER(N421)),NOT(ISNUMBER(I421))),"",IF(INT(N421)=INT(I421),"Sí",IF(INT(N421)&gt;INT(I421),"Tarde","Antes")))</f>
        <v/>
      </c>
      <c r="S421" t="str">
        <f>IF(T421=0,"",IF(L421="","falta el estado",IF(NOT(ISNUMBER(MATCH(L421,Ajustes!$B$9:$B$17,0))),"el estado no es de la lista",IF(E421="","falta el cliente",IF(OR(AND(C421&lt;&gt;"",NOT(ISNUMBER(C421))),AND(I421&lt;&gt;"",NOT(ISNUMBER(I421))),AND(M421&lt;&gt;"",NOT(ISNUMBER(M421))),AND(N421&lt;&gt;"",NOT(ISNUMBER(N421)))),"hay una fecha mal escrita",IF(AND(H421&lt;&gt;"",NOT(ISNUMBER(H421))),"el importe no es un número",IF(C421="","falta «Recibido el»",IF(AND(L421&lt;&gt;"Recibido",L421&lt;&gt;"Anulado",I421=""),"falta la entrega acordada",IF(AND(L421&lt;&gt;"Recibido",L421&lt;&gt;"Anulado",M421=""),"falta la fecha del estado",IF(AND(OR(L421="Entregado",L421="Facturado",L421="Cobrado"),N421=""),"falta «Entregado el»",IF(AND(N421&lt;&gt;"",OR(L421="Recibido",L421="Confirmado",L421="Preparado",L421="En reparto")),"tiene «Entregado el»: cambia el estado",IF(OR(INT(C421)&gt;INT(Ajustes!$C$5),AND(M421&lt;&gt;"",INT(M421)&gt;INT(Ajustes!$C$5)),AND(N421&lt;&gt;"",INT(N421)&gt;INT(Ajustes!$C$5))),"hay una fecha posterior a hoy",IF(AND(M421&lt;&gt;"",INT(M421)&lt;INT(C421)),"la fecha del estado es anterior a «Recibido el»",IF(AND(N421&lt;&gt;"",INT(N421)&lt;INT(C421)),"«Entregado el» es anterior a «Recibido el»",""))))))))))))))</f>
        <v/>
      </c>
      <c r="T421">
        <f>IF(COUNTA(B421:P421)&gt;0,1,0)</f>
        <v>0</v>
      </c>
      <c r="U421" t="str">
        <f>IF(T421=0,"",IF(AND(L421="Recibido",M421=""),IF(C421="","",C421),IF(M421="","",M421)))</f>
        <v/>
      </c>
      <c r="V421" t="str">
        <f>IF(OR(T421=0,NOT(ISNUMBER(MATCH(L421,Ajustes!$B$9:$B$17,0)))),"",IF(INDEX(Ajustes!$C$9:$C$17,MATCH(L421,Ajustes!$B$9:$B$17,0))="","",INDEX(Ajustes!$C$9:$C$17,MATCH(L421,Ajustes!$B$9:$B$17,0))))</f>
        <v/>
      </c>
      <c r="W421">
        <f>IF(AND(T421=1,N421="",OR(L421="Recibido",L421="Confirmado",L421="Preparado",L421="En reparto",L421="Incidencia")),1,0)</f>
        <v>0</v>
      </c>
      <c r="X421">
        <f>IF(S421&lt;&gt;"",1,0)</f>
        <v>0</v>
      </c>
      <c r="Y421">
        <f>IF(A421&lt;&gt;"",1,0)</f>
        <v>0</v>
      </c>
      <c r="Z421">
        <f>IF(T421=1,ROW()-5,0)</f>
        <v>0</v>
      </c>
    </row>
    <row r="422">
      <c r="A422" s="21" t="str">
        <f>IF(T422=0,"",IF(S422&lt;&gt;"","Revisa: "&amp;S422,IF(OR(L422="Cobrado",L422="Anulado"),"",IF(AND(N422="",OR(L422="Recibido",L422="Confirmado",L422="Preparado",L422="En reparto",L422="Incidencia"),ISNUMBER(I422),INT(Ajustes!$C$5)&gt;INT(I422)),"Retrasado",IF(OR(L422="Entregado",L422="Facturado"),IF(AND(ISNUMBER(V422),ISNUMBER(N422),INT(Ajustes!$C$5)-INT(N422)&gt;V422),IF(L422="Entregado","Sin facturar","Cobro vencido"),""),IF(AND(ISNUMBER(V422),ISNUMBER(Q422),Q422&gt;V422),INDEX(Ajustes!$E$9:$E$17,MATCH(L422,Ajustes!$B$9:$B$17,0)),""))))))</f>
        <v/>
      </c>
      <c r="B422" s="22" t="n"/>
      <c r="C422" s="23" t="n"/>
      <c r="D422" s="24" t="n"/>
      <c r="E422" s="25" t="n"/>
      <c r="F422" s="25" t="n"/>
      <c r="G422" s="25" t="n"/>
      <c r="H422" s="26" t="n"/>
      <c r="I422" s="23" t="n"/>
      <c r="J422" s="25" t="n"/>
      <c r="K422" s="25" t="n"/>
      <c r="L422" s="25" t="n"/>
      <c r="M422" s="23" t="n"/>
      <c r="N422" s="23" t="n"/>
      <c r="O422" s="27" t="n"/>
      <c r="P422" s="25" t="n"/>
      <c r="Q422" s="28" t="str">
        <f>IF(OR(T422=0,L422="Cobrado",L422="Anulado",NOT(ISNUMBER(U422))),"",MAX(0,INT(Ajustes!$C$5)-INT(U422)))</f>
        <v/>
      </c>
      <c r="R422" s="28" t="str">
        <f>IF(OR(T422=0,L422="Anulado",NOT(ISNUMBER(N422)),NOT(ISNUMBER(I422))),"",IF(INT(N422)=INT(I422),"Sí",IF(INT(N422)&gt;INT(I422),"Tarde","Antes")))</f>
        <v/>
      </c>
      <c r="S422" t="str">
        <f>IF(T422=0,"",IF(L422="","falta el estado",IF(NOT(ISNUMBER(MATCH(L422,Ajustes!$B$9:$B$17,0))),"el estado no es de la lista",IF(E422="","falta el cliente",IF(OR(AND(C422&lt;&gt;"",NOT(ISNUMBER(C422))),AND(I422&lt;&gt;"",NOT(ISNUMBER(I422))),AND(M422&lt;&gt;"",NOT(ISNUMBER(M422))),AND(N422&lt;&gt;"",NOT(ISNUMBER(N422)))),"hay una fecha mal escrita",IF(AND(H422&lt;&gt;"",NOT(ISNUMBER(H422))),"el importe no es un número",IF(C422="","falta «Recibido el»",IF(AND(L422&lt;&gt;"Recibido",L422&lt;&gt;"Anulado",I422=""),"falta la entrega acordada",IF(AND(L422&lt;&gt;"Recibido",L422&lt;&gt;"Anulado",M422=""),"falta la fecha del estado",IF(AND(OR(L422="Entregado",L422="Facturado",L422="Cobrado"),N422=""),"falta «Entregado el»",IF(AND(N422&lt;&gt;"",OR(L422="Recibido",L422="Confirmado",L422="Preparado",L422="En reparto")),"tiene «Entregado el»: cambia el estado",IF(OR(INT(C422)&gt;INT(Ajustes!$C$5),AND(M422&lt;&gt;"",INT(M422)&gt;INT(Ajustes!$C$5)),AND(N422&lt;&gt;"",INT(N422)&gt;INT(Ajustes!$C$5))),"hay una fecha posterior a hoy",IF(AND(M422&lt;&gt;"",INT(M422)&lt;INT(C422)),"la fecha del estado es anterior a «Recibido el»",IF(AND(N422&lt;&gt;"",INT(N422)&lt;INT(C422)),"«Entregado el» es anterior a «Recibido el»",""))))))))))))))</f>
        <v/>
      </c>
      <c r="T422">
        <f>IF(COUNTA(B422:P422)&gt;0,1,0)</f>
        <v>0</v>
      </c>
      <c r="U422" t="str">
        <f>IF(T422=0,"",IF(AND(L422="Recibido",M422=""),IF(C422="","",C422),IF(M422="","",M422)))</f>
        <v/>
      </c>
      <c r="V422" t="str">
        <f>IF(OR(T422=0,NOT(ISNUMBER(MATCH(L422,Ajustes!$B$9:$B$17,0)))),"",IF(INDEX(Ajustes!$C$9:$C$17,MATCH(L422,Ajustes!$B$9:$B$17,0))="","",INDEX(Ajustes!$C$9:$C$17,MATCH(L422,Ajustes!$B$9:$B$17,0))))</f>
        <v/>
      </c>
      <c r="W422">
        <f>IF(AND(T422=1,N422="",OR(L422="Recibido",L422="Confirmado",L422="Preparado",L422="En reparto",L422="Incidencia")),1,0)</f>
        <v>0</v>
      </c>
      <c r="X422">
        <f>IF(S422&lt;&gt;"",1,0)</f>
        <v>0</v>
      </c>
      <c r="Y422">
        <f>IF(A422&lt;&gt;"",1,0)</f>
        <v>0</v>
      </c>
      <c r="Z422">
        <f>IF(T422=1,ROW()-5,0)</f>
        <v>0</v>
      </c>
    </row>
    <row r="423">
      <c r="A423" s="21" t="str">
        <f>IF(T423=0,"",IF(S423&lt;&gt;"","Revisa: "&amp;S423,IF(OR(L423="Cobrado",L423="Anulado"),"",IF(AND(N423="",OR(L423="Recibido",L423="Confirmado",L423="Preparado",L423="En reparto",L423="Incidencia"),ISNUMBER(I423),INT(Ajustes!$C$5)&gt;INT(I423)),"Retrasado",IF(OR(L423="Entregado",L423="Facturado"),IF(AND(ISNUMBER(V423),ISNUMBER(N423),INT(Ajustes!$C$5)-INT(N423)&gt;V423),IF(L423="Entregado","Sin facturar","Cobro vencido"),""),IF(AND(ISNUMBER(V423),ISNUMBER(Q423),Q423&gt;V423),INDEX(Ajustes!$E$9:$E$17,MATCH(L423,Ajustes!$B$9:$B$17,0)),""))))))</f>
        <v/>
      </c>
      <c r="B423" s="22" t="n"/>
      <c r="C423" s="23" t="n"/>
      <c r="D423" s="24" t="n"/>
      <c r="E423" s="25" t="n"/>
      <c r="F423" s="25" t="n"/>
      <c r="G423" s="25" t="n"/>
      <c r="H423" s="26" t="n"/>
      <c r="I423" s="23" t="n"/>
      <c r="J423" s="25" t="n"/>
      <c r="K423" s="25" t="n"/>
      <c r="L423" s="25" t="n"/>
      <c r="M423" s="23" t="n"/>
      <c r="N423" s="23" t="n"/>
      <c r="O423" s="27" t="n"/>
      <c r="P423" s="25" t="n"/>
      <c r="Q423" s="28" t="str">
        <f>IF(OR(T423=0,L423="Cobrado",L423="Anulado",NOT(ISNUMBER(U423))),"",MAX(0,INT(Ajustes!$C$5)-INT(U423)))</f>
        <v/>
      </c>
      <c r="R423" s="28" t="str">
        <f>IF(OR(T423=0,L423="Anulado",NOT(ISNUMBER(N423)),NOT(ISNUMBER(I423))),"",IF(INT(N423)=INT(I423),"Sí",IF(INT(N423)&gt;INT(I423),"Tarde","Antes")))</f>
        <v/>
      </c>
      <c r="S423" t="str">
        <f>IF(T423=0,"",IF(L423="","falta el estado",IF(NOT(ISNUMBER(MATCH(L423,Ajustes!$B$9:$B$17,0))),"el estado no es de la lista",IF(E423="","falta el cliente",IF(OR(AND(C423&lt;&gt;"",NOT(ISNUMBER(C423))),AND(I423&lt;&gt;"",NOT(ISNUMBER(I423))),AND(M423&lt;&gt;"",NOT(ISNUMBER(M423))),AND(N423&lt;&gt;"",NOT(ISNUMBER(N423)))),"hay una fecha mal escrita",IF(AND(H423&lt;&gt;"",NOT(ISNUMBER(H423))),"el importe no es un número",IF(C423="","falta «Recibido el»",IF(AND(L423&lt;&gt;"Recibido",L423&lt;&gt;"Anulado",I423=""),"falta la entrega acordada",IF(AND(L423&lt;&gt;"Recibido",L423&lt;&gt;"Anulado",M423=""),"falta la fecha del estado",IF(AND(OR(L423="Entregado",L423="Facturado",L423="Cobrado"),N423=""),"falta «Entregado el»",IF(AND(N423&lt;&gt;"",OR(L423="Recibido",L423="Confirmado",L423="Preparado",L423="En reparto")),"tiene «Entregado el»: cambia el estado",IF(OR(INT(C423)&gt;INT(Ajustes!$C$5),AND(M423&lt;&gt;"",INT(M423)&gt;INT(Ajustes!$C$5)),AND(N423&lt;&gt;"",INT(N423)&gt;INT(Ajustes!$C$5))),"hay una fecha posterior a hoy",IF(AND(M423&lt;&gt;"",INT(M423)&lt;INT(C423)),"la fecha del estado es anterior a «Recibido el»",IF(AND(N423&lt;&gt;"",INT(N423)&lt;INT(C423)),"«Entregado el» es anterior a «Recibido el»",""))))))))))))))</f>
        <v/>
      </c>
      <c r="T423">
        <f>IF(COUNTA(B423:P423)&gt;0,1,0)</f>
        <v>0</v>
      </c>
      <c r="U423" t="str">
        <f>IF(T423=0,"",IF(AND(L423="Recibido",M423=""),IF(C423="","",C423),IF(M423="","",M423)))</f>
        <v/>
      </c>
      <c r="V423" t="str">
        <f>IF(OR(T423=0,NOT(ISNUMBER(MATCH(L423,Ajustes!$B$9:$B$17,0)))),"",IF(INDEX(Ajustes!$C$9:$C$17,MATCH(L423,Ajustes!$B$9:$B$17,0))="","",INDEX(Ajustes!$C$9:$C$17,MATCH(L423,Ajustes!$B$9:$B$17,0))))</f>
        <v/>
      </c>
      <c r="W423">
        <f>IF(AND(T423=1,N423="",OR(L423="Recibido",L423="Confirmado",L423="Preparado",L423="En reparto",L423="Incidencia")),1,0)</f>
        <v>0</v>
      </c>
      <c r="X423">
        <f>IF(S423&lt;&gt;"",1,0)</f>
        <v>0</v>
      </c>
      <c r="Y423">
        <f>IF(A423&lt;&gt;"",1,0)</f>
        <v>0</v>
      </c>
      <c r="Z423">
        <f>IF(T423=1,ROW()-5,0)</f>
        <v>0</v>
      </c>
    </row>
    <row r="424">
      <c r="A424" s="21" t="str">
        <f>IF(T424=0,"",IF(S424&lt;&gt;"","Revisa: "&amp;S424,IF(OR(L424="Cobrado",L424="Anulado"),"",IF(AND(N424="",OR(L424="Recibido",L424="Confirmado",L424="Preparado",L424="En reparto",L424="Incidencia"),ISNUMBER(I424),INT(Ajustes!$C$5)&gt;INT(I424)),"Retrasado",IF(OR(L424="Entregado",L424="Facturado"),IF(AND(ISNUMBER(V424),ISNUMBER(N424),INT(Ajustes!$C$5)-INT(N424)&gt;V424),IF(L424="Entregado","Sin facturar","Cobro vencido"),""),IF(AND(ISNUMBER(V424),ISNUMBER(Q424),Q424&gt;V424),INDEX(Ajustes!$E$9:$E$17,MATCH(L424,Ajustes!$B$9:$B$17,0)),""))))))</f>
        <v/>
      </c>
      <c r="B424" s="22" t="n"/>
      <c r="C424" s="23" t="n"/>
      <c r="D424" s="24" t="n"/>
      <c r="E424" s="25" t="n"/>
      <c r="F424" s="25" t="n"/>
      <c r="G424" s="25" t="n"/>
      <c r="H424" s="26" t="n"/>
      <c r="I424" s="23" t="n"/>
      <c r="J424" s="25" t="n"/>
      <c r="K424" s="25" t="n"/>
      <c r="L424" s="25" t="n"/>
      <c r="M424" s="23" t="n"/>
      <c r="N424" s="23" t="n"/>
      <c r="O424" s="27" t="n"/>
      <c r="P424" s="25" t="n"/>
      <c r="Q424" s="28" t="str">
        <f>IF(OR(T424=0,L424="Cobrado",L424="Anulado",NOT(ISNUMBER(U424))),"",MAX(0,INT(Ajustes!$C$5)-INT(U424)))</f>
        <v/>
      </c>
      <c r="R424" s="28" t="str">
        <f>IF(OR(T424=0,L424="Anulado",NOT(ISNUMBER(N424)),NOT(ISNUMBER(I424))),"",IF(INT(N424)=INT(I424),"Sí",IF(INT(N424)&gt;INT(I424),"Tarde","Antes")))</f>
        <v/>
      </c>
      <c r="S424" t="str">
        <f>IF(T424=0,"",IF(L424="","falta el estado",IF(NOT(ISNUMBER(MATCH(L424,Ajustes!$B$9:$B$17,0))),"el estado no es de la lista",IF(E424="","falta el cliente",IF(OR(AND(C424&lt;&gt;"",NOT(ISNUMBER(C424))),AND(I424&lt;&gt;"",NOT(ISNUMBER(I424))),AND(M424&lt;&gt;"",NOT(ISNUMBER(M424))),AND(N424&lt;&gt;"",NOT(ISNUMBER(N424)))),"hay una fecha mal escrita",IF(AND(H424&lt;&gt;"",NOT(ISNUMBER(H424))),"el importe no es un número",IF(C424="","falta «Recibido el»",IF(AND(L424&lt;&gt;"Recibido",L424&lt;&gt;"Anulado",I424=""),"falta la entrega acordada",IF(AND(L424&lt;&gt;"Recibido",L424&lt;&gt;"Anulado",M424=""),"falta la fecha del estado",IF(AND(OR(L424="Entregado",L424="Facturado",L424="Cobrado"),N424=""),"falta «Entregado el»",IF(AND(N424&lt;&gt;"",OR(L424="Recibido",L424="Confirmado",L424="Preparado",L424="En reparto")),"tiene «Entregado el»: cambia el estado",IF(OR(INT(C424)&gt;INT(Ajustes!$C$5),AND(M424&lt;&gt;"",INT(M424)&gt;INT(Ajustes!$C$5)),AND(N424&lt;&gt;"",INT(N424)&gt;INT(Ajustes!$C$5))),"hay una fecha posterior a hoy",IF(AND(M424&lt;&gt;"",INT(M424)&lt;INT(C424)),"la fecha del estado es anterior a «Recibido el»",IF(AND(N424&lt;&gt;"",INT(N424)&lt;INT(C424)),"«Entregado el» es anterior a «Recibido el»",""))))))))))))))</f>
        <v/>
      </c>
      <c r="T424">
        <f>IF(COUNTA(B424:P424)&gt;0,1,0)</f>
        <v>0</v>
      </c>
      <c r="U424" t="str">
        <f>IF(T424=0,"",IF(AND(L424="Recibido",M424=""),IF(C424="","",C424),IF(M424="","",M424)))</f>
        <v/>
      </c>
      <c r="V424" t="str">
        <f>IF(OR(T424=0,NOT(ISNUMBER(MATCH(L424,Ajustes!$B$9:$B$17,0)))),"",IF(INDEX(Ajustes!$C$9:$C$17,MATCH(L424,Ajustes!$B$9:$B$17,0))="","",INDEX(Ajustes!$C$9:$C$17,MATCH(L424,Ajustes!$B$9:$B$17,0))))</f>
        <v/>
      </c>
      <c r="W424">
        <f>IF(AND(T424=1,N424="",OR(L424="Recibido",L424="Confirmado",L424="Preparado",L424="En reparto",L424="Incidencia")),1,0)</f>
        <v>0</v>
      </c>
      <c r="X424">
        <f>IF(S424&lt;&gt;"",1,0)</f>
        <v>0</v>
      </c>
      <c r="Y424">
        <f>IF(A424&lt;&gt;"",1,0)</f>
        <v>0</v>
      </c>
      <c r="Z424">
        <f>IF(T424=1,ROW()-5,0)</f>
        <v>0</v>
      </c>
    </row>
    <row r="425">
      <c r="A425" s="21" t="str">
        <f>IF(T425=0,"",IF(S425&lt;&gt;"","Revisa: "&amp;S425,IF(OR(L425="Cobrado",L425="Anulado"),"",IF(AND(N425="",OR(L425="Recibido",L425="Confirmado",L425="Preparado",L425="En reparto",L425="Incidencia"),ISNUMBER(I425),INT(Ajustes!$C$5)&gt;INT(I425)),"Retrasado",IF(OR(L425="Entregado",L425="Facturado"),IF(AND(ISNUMBER(V425),ISNUMBER(N425),INT(Ajustes!$C$5)-INT(N425)&gt;V425),IF(L425="Entregado","Sin facturar","Cobro vencido"),""),IF(AND(ISNUMBER(V425),ISNUMBER(Q425),Q425&gt;V425),INDEX(Ajustes!$E$9:$E$17,MATCH(L425,Ajustes!$B$9:$B$17,0)),""))))))</f>
        <v/>
      </c>
      <c r="B425" s="22" t="n"/>
      <c r="C425" s="23" t="n"/>
      <c r="D425" s="24" t="n"/>
      <c r="E425" s="25" t="n"/>
      <c r="F425" s="25" t="n"/>
      <c r="G425" s="25" t="n"/>
      <c r="H425" s="26" t="n"/>
      <c r="I425" s="23" t="n"/>
      <c r="J425" s="25" t="n"/>
      <c r="K425" s="25" t="n"/>
      <c r="L425" s="25" t="n"/>
      <c r="M425" s="23" t="n"/>
      <c r="N425" s="23" t="n"/>
      <c r="O425" s="27" t="n"/>
      <c r="P425" s="25" t="n"/>
      <c r="Q425" s="28" t="str">
        <f>IF(OR(T425=0,L425="Cobrado",L425="Anulado",NOT(ISNUMBER(U425))),"",MAX(0,INT(Ajustes!$C$5)-INT(U425)))</f>
        <v/>
      </c>
      <c r="R425" s="28" t="str">
        <f>IF(OR(T425=0,L425="Anulado",NOT(ISNUMBER(N425)),NOT(ISNUMBER(I425))),"",IF(INT(N425)=INT(I425),"Sí",IF(INT(N425)&gt;INT(I425),"Tarde","Antes")))</f>
        <v/>
      </c>
      <c r="S425" t="str">
        <f>IF(T425=0,"",IF(L425="","falta el estado",IF(NOT(ISNUMBER(MATCH(L425,Ajustes!$B$9:$B$17,0))),"el estado no es de la lista",IF(E425="","falta el cliente",IF(OR(AND(C425&lt;&gt;"",NOT(ISNUMBER(C425))),AND(I425&lt;&gt;"",NOT(ISNUMBER(I425))),AND(M425&lt;&gt;"",NOT(ISNUMBER(M425))),AND(N425&lt;&gt;"",NOT(ISNUMBER(N425)))),"hay una fecha mal escrita",IF(AND(H425&lt;&gt;"",NOT(ISNUMBER(H425))),"el importe no es un número",IF(C425="","falta «Recibido el»",IF(AND(L425&lt;&gt;"Recibido",L425&lt;&gt;"Anulado",I425=""),"falta la entrega acordada",IF(AND(L425&lt;&gt;"Recibido",L425&lt;&gt;"Anulado",M425=""),"falta la fecha del estado",IF(AND(OR(L425="Entregado",L425="Facturado",L425="Cobrado"),N425=""),"falta «Entregado el»",IF(AND(N425&lt;&gt;"",OR(L425="Recibido",L425="Confirmado",L425="Preparado",L425="En reparto")),"tiene «Entregado el»: cambia el estado",IF(OR(INT(C425)&gt;INT(Ajustes!$C$5),AND(M425&lt;&gt;"",INT(M425)&gt;INT(Ajustes!$C$5)),AND(N425&lt;&gt;"",INT(N425)&gt;INT(Ajustes!$C$5))),"hay una fecha posterior a hoy",IF(AND(M425&lt;&gt;"",INT(M425)&lt;INT(C425)),"la fecha del estado es anterior a «Recibido el»",IF(AND(N425&lt;&gt;"",INT(N425)&lt;INT(C425)),"«Entregado el» es anterior a «Recibido el»",""))))))))))))))</f>
        <v/>
      </c>
      <c r="T425">
        <f>IF(COUNTA(B425:P425)&gt;0,1,0)</f>
        <v>0</v>
      </c>
      <c r="U425" t="str">
        <f>IF(T425=0,"",IF(AND(L425="Recibido",M425=""),IF(C425="","",C425),IF(M425="","",M425)))</f>
        <v/>
      </c>
      <c r="V425" t="str">
        <f>IF(OR(T425=0,NOT(ISNUMBER(MATCH(L425,Ajustes!$B$9:$B$17,0)))),"",IF(INDEX(Ajustes!$C$9:$C$17,MATCH(L425,Ajustes!$B$9:$B$17,0))="","",INDEX(Ajustes!$C$9:$C$17,MATCH(L425,Ajustes!$B$9:$B$17,0))))</f>
        <v/>
      </c>
      <c r="W425">
        <f>IF(AND(T425=1,N425="",OR(L425="Recibido",L425="Confirmado",L425="Preparado",L425="En reparto",L425="Incidencia")),1,0)</f>
        <v>0</v>
      </c>
      <c r="X425">
        <f>IF(S425&lt;&gt;"",1,0)</f>
        <v>0</v>
      </c>
      <c r="Y425">
        <f>IF(A425&lt;&gt;"",1,0)</f>
        <v>0</v>
      </c>
      <c r="Z425">
        <f>IF(T425=1,ROW()-5,0)</f>
        <v>0</v>
      </c>
    </row>
    <row r="426">
      <c r="A426" s="21" t="str">
        <f>IF(T426=0,"",IF(S426&lt;&gt;"","Revisa: "&amp;S426,IF(OR(L426="Cobrado",L426="Anulado"),"",IF(AND(N426="",OR(L426="Recibido",L426="Confirmado",L426="Preparado",L426="En reparto",L426="Incidencia"),ISNUMBER(I426),INT(Ajustes!$C$5)&gt;INT(I426)),"Retrasado",IF(OR(L426="Entregado",L426="Facturado"),IF(AND(ISNUMBER(V426),ISNUMBER(N426),INT(Ajustes!$C$5)-INT(N426)&gt;V426),IF(L426="Entregado","Sin facturar","Cobro vencido"),""),IF(AND(ISNUMBER(V426),ISNUMBER(Q426),Q426&gt;V426),INDEX(Ajustes!$E$9:$E$17,MATCH(L426,Ajustes!$B$9:$B$17,0)),""))))))</f>
        <v/>
      </c>
      <c r="B426" s="22" t="n"/>
      <c r="C426" s="23" t="n"/>
      <c r="D426" s="24" t="n"/>
      <c r="E426" s="25" t="n"/>
      <c r="F426" s="25" t="n"/>
      <c r="G426" s="25" t="n"/>
      <c r="H426" s="26" t="n"/>
      <c r="I426" s="23" t="n"/>
      <c r="J426" s="25" t="n"/>
      <c r="K426" s="25" t="n"/>
      <c r="L426" s="25" t="n"/>
      <c r="M426" s="23" t="n"/>
      <c r="N426" s="23" t="n"/>
      <c r="O426" s="27" t="n"/>
      <c r="P426" s="25" t="n"/>
      <c r="Q426" s="28" t="str">
        <f>IF(OR(T426=0,L426="Cobrado",L426="Anulado",NOT(ISNUMBER(U426))),"",MAX(0,INT(Ajustes!$C$5)-INT(U426)))</f>
        <v/>
      </c>
      <c r="R426" s="28" t="str">
        <f>IF(OR(T426=0,L426="Anulado",NOT(ISNUMBER(N426)),NOT(ISNUMBER(I426))),"",IF(INT(N426)=INT(I426),"Sí",IF(INT(N426)&gt;INT(I426),"Tarde","Antes")))</f>
        <v/>
      </c>
      <c r="S426" t="str">
        <f>IF(T426=0,"",IF(L426="","falta el estado",IF(NOT(ISNUMBER(MATCH(L426,Ajustes!$B$9:$B$17,0))),"el estado no es de la lista",IF(E426="","falta el cliente",IF(OR(AND(C426&lt;&gt;"",NOT(ISNUMBER(C426))),AND(I426&lt;&gt;"",NOT(ISNUMBER(I426))),AND(M426&lt;&gt;"",NOT(ISNUMBER(M426))),AND(N426&lt;&gt;"",NOT(ISNUMBER(N426)))),"hay una fecha mal escrita",IF(AND(H426&lt;&gt;"",NOT(ISNUMBER(H426))),"el importe no es un número",IF(C426="","falta «Recibido el»",IF(AND(L426&lt;&gt;"Recibido",L426&lt;&gt;"Anulado",I426=""),"falta la entrega acordada",IF(AND(L426&lt;&gt;"Recibido",L426&lt;&gt;"Anulado",M426=""),"falta la fecha del estado",IF(AND(OR(L426="Entregado",L426="Facturado",L426="Cobrado"),N426=""),"falta «Entregado el»",IF(AND(N426&lt;&gt;"",OR(L426="Recibido",L426="Confirmado",L426="Preparado",L426="En reparto")),"tiene «Entregado el»: cambia el estado",IF(OR(INT(C426)&gt;INT(Ajustes!$C$5),AND(M426&lt;&gt;"",INT(M426)&gt;INT(Ajustes!$C$5)),AND(N426&lt;&gt;"",INT(N426)&gt;INT(Ajustes!$C$5))),"hay una fecha posterior a hoy",IF(AND(M426&lt;&gt;"",INT(M426)&lt;INT(C426)),"la fecha del estado es anterior a «Recibido el»",IF(AND(N426&lt;&gt;"",INT(N426)&lt;INT(C426)),"«Entregado el» es anterior a «Recibido el»",""))))))))))))))</f>
        <v/>
      </c>
      <c r="T426">
        <f>IF(COUNTA(B426:P426)&gt;0,1,0)</f>
        <v>0</v>
      </c>
      <c r="U426" t="str">
        <f>IF(T426=0,"",IF(AND(L426="Recibido",M426=""),IF(C426="","",C426),IF(M426="","",M426)))</f>
        <v/>
      </c>
      <c r="V426" t="str">
        <f>IF(OR(T426=0,NOT(ISNUMBER(MATCH(L426,Ajustes!$B$9:$B$17,0)))),"",IF(INDEX(Ajustes!$C$9:$C$17,MATCH(L426,Ajustes!$B$9:$B$17,0))="","",INDEX(Ajustes!$C$9:$C$17,MATCH(L426,Ajustes!$B$9:$B$17,0))))</f>
        <v/>
      </c>
      <c r="W426">
        <f>IF(AND(T426=1,N426="",OR(L426="Recibido",L426="Confirmado",L426="Preparado",L426="En reparto",L426="Incidencia")),1,0)</f>
        <v>0</v>
      </c>
      <c r="X426">
        <f>IF(S426&lt;&gt;"",1,0)</f>
        <v>0</v>
      </c>
      <c r="Y426">
        <f>IF(A426&lt;&gt;"",1,0)</f>
        <v>0</v>
      </c>
      <c r="Z426">
        <f>IF(T426=1,ROW()-5,0)</f>
        <v>0</v>
      </c>
    </row>
    <row r="427">
      <c r="A427" s="21" t="str">
        <f>IF(T427=0,"",IF(S427&lt;&gt;"","Revisa: "&amp;S427,IF(OR(L427="Cobrado",L427="Anulado"),"",IF(AND(N427="",OR(L427="Recibido",L427="Confirmado",L427="Preparado",L427="En reparto",L427="Incidencia"),ISNUMBER(I427),INT(Ajustes!$C$5)&gt;INT(I427)),"Retrasado",IF(OR(L427="Entregado",L427="Facturado"),IF(AND(ISNUMBER(V427),ISNUMBER(N427),INT(Ajustes!$C$5)-INT(N427)&gt;V427),IF(L427="Entregado","Sin facturar","Cobro vencido"),""),IF(AND(ISNUMBER(V427),ISNUMBER(Q427),Q427&gt;V427),INDEX(Ajustes!$E$9:$E$17,MATCH(L427,Ajustes!$B$9:$B$17,0)),""))))))</f>
        <v/>
      </c>
      <c r="B427" s="22" t="n"/>
      <c r="C427" s="23" t="n"/>
      <c r="D427" s="24" t="n"/>
      <c r="E427" s="25" t="n"/>
      <c r="F427" s="25" t="n"/>
      <c r="G427" s="25" t="n"/>
      <c r="H427" s="26" t="n"/>
      <c r="I427" s="23" t="n"/>
      <c r="J427" s="25" t="n"/>
      <c r="K427" s="25" t="n"/>
      <c r="L427" s="25" t="n"/>
      <c r="M427" s="23" t="n"/>
      <c r="N427" s="23" t="n"/>
      <c r="O427" s="27" t="n"/>
      <c r="P427" s="25" t="n"/>
      <c r="Q427" s="28" t="str">
        <f>IF(OR(T427=0,L427="Cobrado",L427="Anulado",NOT(ISNUMBER(U427))),"",MAX(0,INT(Ajustes!$C$5)-INT(U427)))</f>
        <v/>
      </c>
      <c r="R427" s="28" t="str">
        <f>IF(OR(T427=0,L427="Anulado",NOT(ISNUMBER(N427)),NOT(ISNUMBER(I427))),"",IF(INT(N427)=INT(I427),"Sí",IF(INT(N427)&gt;INT(I427),"Tarde","Antes")))</f>
        <v/>
      </c>
      <c r="S427" t="str">
        <f>IF(T427=0,"",IF(L427="","falta el estado",IF(NOT(ISNUMBER(MATCH(L427,Ajustes!$B$9:$B$17,0))),"el estado no es de la lista",IF(E427="","falta el cliente",IF(OR(AND(C427&lt;&gt;"",NOT(ISNUMBER(C427))),AND(I427&lt;&gt;"",NOT(ISNUMBER(I427))),AND(M427&lt;&gt;"",NOT(ISNUMBER(M427))),AND(N427&lt;&gt;"",NOT(ISNUMBER(N427)))),"hay una fecha mal escrita",IF(AND(H427&lt;&gt;"",NOT(ISNUMBER(H427))),"el importe no es un número",IF(C427="","falta «Recibido el»",IF(AND(L427&lt;&gt;"Recibido",L427&lt;&gt;"Anulado",I427=""),"falta la entrega acordada",IF(AND(L427&lt;&gt;"Recibido",L427&lt;&gt;"Anulado",M427=""),"falta la fecha del estado",IF(AND(OR(L427="Entregado",L427="Facturado",L427="Cobrado"),N427=""),"falta «Entregado el»",IF(AND(N427&lt;&gt;"",OR(L427="Recibido",L427="Confirmado",L427="Preparado",L427="En reparto")),"tiene «Entregado el»: cambia el estado",IF(OR(INT(C427)&gt;INT(Ajustes!$C$5),AND(M427&lt;&gt;"",INT(M427)&gt;INT(Ajustes!$C$5)),AND(N427&lt;&gt;"",INT(N427)&gt;INT(Ajustes!$C$5))),"hay una fecha posterior a hoy",IF(AND(M427&lt;&gt;"",INT(M427)&lt;INT(C427)),"la fecha del estado es anterior a «Recibido el»",IF(AND(N427&lt;&gt;"",INT(N427)&lt;INT(C427)),"«Entregado el» es anterior a «Recibido el»",""))))))))))))))</f>
        <v/>
      </c>
      <c r="T427">
        <f>IF(COUNTA(B427:P427)&gt;0,1,0)</f>
        <v>0</v>
      </c>
      <c r="U427" t="str">
        <f>IF(T427=0,"",IF(AND(L427="Recibido",M427=""),IF(C427="","",C427),IF(M427="","",M427)))</f>
        <v/>
      </c>
      <c r="V427" t="str">
        <f>IF(OR(T427=0,NOT(ISNUMBER(MATCH(L427,Ajustes!$B$9:$B$17,0)))),"",IF(INDEX(Ajustes!$C$9:$C$17,MATCH(L427,Ajustes!$B$9:$B$17,0))="","",INDEX(Ajustes!$C$9:$C$17,MATCH(L427,Ajustes!$B$9:$B$17,0))))</f>
        <v/>
      </c>
      <c r="W427">
        <f>IF(AND(T427=1,N427="",OR(L427="Recibido",L427="Confirmado",L427="Preparado",L427="En reparto",L427="Incidencia")),1,0)</f>
        <v>0</v>
      </c>
      <c r="X427">
        <f>IF(S427&lt;&gt;"",1,0)</f>
        <v>0</v>
      </c>
      <c r="Y427">
        <f>IF(A427&lt;&gt;"",1,0)</f>
        <v>0</v>
      </c>
      <c r="Z427">
        <f>IF(T427=1,ROW()-5,0)</f>
        <v>0</v>
      </c>
    </row>
    <row r="428">
      <c r="A428" s="21" t="str">
        <f>IF(T428=0,"",IF(S428&lt;&gt;"","Revisa: "&amp;S428,IF(OR(L428="Cobrado",L428="Anulado"),"",IF(AND(N428="",OR(L428="Recibido",L428="Confirmado",L428="Preparado",L428="En reparto",L428="Incidencia"),ISNUMBER(I428),INT(Ajustes!$C$5)&gt;INT(I428)),"Retrasado",IF(OR(L428="Entregado",L428="Facturado"),IF(AND(ISNUMBER(V428),ISNUMBER(N428),INT(Ajustes!$C$5)-INT(N428)&gt;V428),IF(L428="Entregado","Sin facturar","Cobro vencido"),""),IF(AND(ISNUMBER(V428),ISNUMBER(Q428),Q428&gt;V428),INDEX(Ajustes!$E$9:$E$17,MATCH(L428,Ajustes!$B$9:$B$17,0)),""))))))</f>
        <v/>
      </c>
      <c r="B428" s="22" t="n"/>
      <c r="C428" s="23" t="n"/>
      <c r="D428" s="24" t="n"/>
      <c r="E428" s="25" t="n"/>
      <c r="F428" s="25" t="n"/>
      <c r="G428" s="25" t="n"/>
      <c r="H428" s="26" t="n"/>
      <c r="I428" s="23" t="n"/>
      <c r="J428" s="25" t="n"/>
      <c r="K428" s="25" t="n"/>
      <c r="L428" s="25" t="n"/>
      <c r="M428" s="23" t="n"/>
      <c r="N428" s="23" t="n"/>
      <c r="O428" s="27" t="n"/>
      <c r="P428" s="25" t="n"/>
      <c r="Q428" s="28" t="str">
        <f>IF(OR(T428=0,L428="Cobrado",L428="Anulado",NOT(ISNUMBER(U428))),"",MAX(0,INT(Ajustes!$C$5)-INT(U428)))</f>
        <v/>
      </c>
      <c r="R428" s="28" t="str">
        <f>IF(OR(T428=0,L428="Anulado",NOT(ISNUMBER(N428)),NOT(ISNUMBER(I428))),"",IF(INT(N428)=INT(I428),"Sí",IF(INT(N428)&gt;INT(I428),"Tarde","Antes")))</f>
        <v/>
      </c>
      <c r="S428" t="str">
        <f>IF(T428=0,"",IF(L428="","falta el estado",IF(NOT(ISNUMBER(MATCH(L428,Ajustes!$B$9:$B$17,0))),"el estado no es de la lista",IF(E428="","falta el cliente",IF(OR(AND(C428&lt;&gt;"",NOT(ISNUMBER(C428))),AND(I428&lt;&gt;"",NOT(ISNUMBER(I428))),AND(M428&lt;&gt;"",NOT(ISNUMBER(M428))),AND(N428&lt;&gt;"",NOT(ISNUMBER(N428)))),"hay una fecha mal escrita",IF(AND(H428&lt;&gt;"",NOT(ISNUMBER(H428))),"el importe no es un número",IF(C428="","falta «Recibido el»",IF(AND(L428&lt;&gt;"Recibido",L428&lt;&gt;"Anulado",I428=""),"falta la entrega acordada",IF(AND(L428&lt;&gt;"Recibido",L428&lt;&gt;"Anulado",M428=""),"falta la fecha del estado",IF(AND(OR(L428="Entregado",L428="Facturado",L428="Cobrado"),N428=""),"falta «Entregado el»",IF(AND(N428&lt;&gt;"",OR(L428="Recibido",L428="Confirmado",L428="Preparado",L428="En reparto")),"tiene «Entregado el»: cambia el estado",IF(OR(INT(C428)&gt;INT(Ajustes!$C$5),AND(M428&lt;&gt;"",INT(M428)&gt;INT(Ajustes!$C$5)),AND(N428&lt;&gt;"",INT(N428)&gt;INT(Ajustes!$C$5))),"hay una fecha posterior a hoy",IF(AND(M428&lt;&gt;"",INT(M428)&lt;INT(C428)),"la fecha del estado es anterior a «Recibido el»",IF(AND(N428&lt;&gt;"",INT(N428)&lt;INT(C428)),"«Entregado el» es anterior a «Recibido el»",""))))))))))))))</f>
        <v/>
      </c>
      <c r="T428">
        <f>IF(COUNTA(B428:P428)&gt;0,1,0)</f>
        <v>0</v>
      </c>
      <c r="U428" t="str">
        <f>IF(T428=0,"",IF(AND(L428="Recibido",M428=""),IF(C428="","",C428),IF(M428="","",M428)))</f>
        <v/>
      </c>
      <c r="V428" t="str">
        <f>IF(OR(T428=0,NOT(ISNUMBER(MATCH(L428,Ajustes!$B$9:$B$17,0)))),"",IF(INDEX(Ajustes!$C$9:$C$17,MATCH(L428,Ajustes!$B$9:$B$17,0))="","",INDEX(Ajustes!$C$9:$C$17,MATCH(L428,Ajustes!$B$9:$B$17,0))))</f>
        <v/>
      </c>
      <c r="W428">
        <f>IF(AND(T428=1,N428="",OR(L428="Recibido",L428="Confirmado",L428="Preparado",L428="En reparto",L428="Incidencia")),1,0)</f>
        <v>0</v>
      </c>
      <c r="X428">
        <f>IF(S428&lt;&gt;"",1,0)</f>
        <v>0</v>
      </c>
      <c r="Y428">
        <f>IF(A428&lt;&gt;"",1,0)</f>
        <v>0</v>
      </c>
      <c r="Z428">
        <f>IF(T428=1,ROW()-5,0)</f>
        <v>0</v>
      </c>
    </row>
    <row r="429">
      <c r="A429" s="21" t="str">
        <f>IF(T429=0,"",IF(S429&lt;&gt;"","Revisa: "&amp;S429,IF(OR(L429="Cobrado",L429="Anulado"),"",IF(AND(N429="",OR(L429="Recibido",L429="Confirmado",L429="Preparado",L429="En reparto",L429="Incidencia"),ISNUMBER(I429),INT(Ajustes!$C$5)&gt;INT(I429)),"Retrasado",IF(OR(L429="Entregado",L429="Facturado"),IF(AND(ISNUMBER(V429),ISNUMBER(N429),INT(Ajustes!$C$5)-INT(N429)&gt;V429),IF(L429="Entregado","Sin facturar","Cobro vencido"),""),IF(AND(ISNUMBER(V429),ISNUMBER(Q429),Q429&gt;V429),INDEX(Ajustes!$E$9:$E$17,MATCH(L429,Ajustes!$B$9:$B$17,0)),""))))))</f>
        <v/>
      </c>
      <c r="B429" s="22" t="n"/>
      <c r="C429" s="23" t="n"/>
      <c r="D429" s="24" t="n"/>
      <c r="E429" s="25" t="n"/>
      <c r="F429" s="25" t="n"/>
      <c r="G429" s="25" t="n"/>
      <c r="H429" s="26" t="n"/>
      <c r="I429" s="23" t="n"/>
      <c r="J429" s="25" t="n"/>
      <c r="K429" s="25" t="n"/>
      <c r="L429" s="25" t="n"/>
      <c r="M429" s="23" t="n"/>
      <c r="N429" s="23" t="n"/>
      <c r="O429" s="27" t="n"/>
      <c r="P429" s="25" t="n"/>
      <c r="Q429" s="28" t="str">
        <f>IF(OR(T429=0,L429="Cobrado",L429="Anulado",NOT(ISNUMBER(U429))),"",MAX(0,INT(Ajustes!$C$5)-INT(U429)))</f>
        <v/>
      </c>
      <c r="R429" s="28" t="str">
        <f>IF(OR(T429=0,L429="Anulado",NOT(ISNUMBER(N429)),NOT(ISNUMBER(I429))),"",IF(INT(N429)=INT(I429),"Sí",IF(INT(N429)&gt;INT(I429),"Tarde","Antes")))</f>
        <v/>
      </c>
      <c r="S429" t="str">
        <f>IF(T429=0,"",IF(L429="","falta el estado",IF(NOT(ISNUMBER(MATCH(L429,Ajustes!$B$9:$B$17,0))),"el estado no es de la lista",IF(E429="","falta el cliente",IF(OR(AND(C429&lt;&gt;"",NOT(ISNUMBER(C429))),AND(I429&lt;&gt;"",NOT(ISNUMBER(I429))),AND(M429&lt;&gt;"",NOT(ISNUMBER(M429))),AND(N429&lt;&gt;"",NOT(ISNUMBER(N429)))),"hay una fecha mal escrita",IF(AND(H429&lt;&gt;"",NOT(ISNUMBER(H429))),"el importe no es un número",IF(C429="","falta «Recibido el»",IF(AND(L429&lt;&gt;"Recibido",L429&lt;&gt;"Anulado",I429=""),"falta la entrega acordada",IF(AND(L429&lt;&gt;"Recibido",L429&lt;&gt;"Anulado",M429=""),"falta la fecha del estado",IF(AND(OR(L429="Entregado",L429="Facturado",L429="Cobrado"),N429=""),"falta «Entregado el»",IF(AND(N429&lt;&gt;"",OR(L429="Recibido",L429="Confirmado",L429="Preparado",L429="En reparto")),"tiene «Entregado el»: cambia el estado",IF(OR(INT(C429)&gt;INT(Ajustes!$C$5),AND(M429&lt;&gt;"",INT(M429)&gt;INT(Ajustes!$C$5)),AND(N429&lt;&gt;"",INT(N429)&gt;INT(Ajustes!$C$5))),"hay una fecha posterior a hoy",IF(AND(M429&lt;&gt;"",INT(M429)&lt;INT(C429)),"la fecha del estado es anterior a «Recibido el»",IF(AND(N429&lt;&gt;"",INT(N429)&lt;INT(C429)),"«Entregado el» es anterior a «Recibido el»",""))))))))))))))</f>
        <v/>
      </c>
      <c r="T429">
        <f>IF(COUNTA(B429:P429)&gt;0,1,0)</f>
        <v>0</v>
      </c>
      <c r="U429" t="str">
        <f>IF(T429=0,"",IF(AND(L429="Recibido",M429=""),IF(C429="","",C429),IF(M429="","",M429)))</f>
        <v/>
      </c>
      <c r="V429" t="str">
        <f>IF(OR(T429=0,NOT(ISNUMBER(MATCH(L429,Ajustes!$B$9:$B$17,0)))),"",IF(INDEX(Ajustes!$C$9:$C$17,MATCH(L429,Ajustes!$B$9:$B$17,0))="","",INDEX(Ajustes!$C$9:$C$17,MATCH(L429,Ajustes!$B$9:$B$17,0))))</f>
        <v/>
      </c>
      <c r="W429">
        <f>IF(AND(T429=1,N429="",OR(L429="Recibido",L429="Confirmado",L429="Preparado",L429="En reparto",L429="Incidencia")),1,0)</f>
        <v>0</v>
      </c>
      <c r="X429">
        <f>IF(S429&lt;&gt;"",1,0)</f>
        <v>0</v>
      </c>
      <c r="Y429">
        <f>IF(A429&lt;&gt;"",1,0)</f>
        <v>0</v>
      </c>
      <c r="Z429">
        <f>IF(T429=1,ROW()-5,0)</f>
        <v>0</v>
      </c>
    </row>
    <row r="430">
      <c r="A430" s="21" t="str">
        <f>IF(T430=0,"",IF(S430&lt;&gt;"","Revisa: "&amp;S430,IF(OR(L430="Cobrado",L430="Anulado"),"",IF(AND(N430="",OR(L430="Recibido",L430="Confirmado",L430="Preparado",L430="En reparto",L430="Incidencia"),ISNUMBER(I430),INT(Ajustes!$C$5)&gt;INT(I430)),"Retrasado",IF(OR(L430="Entregado",L430="Facturado"),IF(AND(ISNUMBER(V430),ISNUMBER(N430),INT(Ajustes!$C$5)-INT(N430)&gt;V430),IF(L430="Entregado","Sin facturar","Cobro vencido"),""),IF(AND(ISNUMBER(V430),ISNUMBER(Q430),Q430&gt;V430),INDEX(Ajustes!$E$9:$E$17,MATCH(L430,Ajustes!$B$9:$B$17,0)),""))))))</f>
        <v/>
      </c>
      <c r="B430" s="22" t="n"/>
      <c r="C430" s="23" t="n"/>
      <c r="D430" s="24" t="n"/>
      <c r="E430" s="25" t="n"/>
      <c r="F430" s="25" t="n"/>
      <c r="G430" s="25" t="n"/>
      <c r="H430" s="26" t="n"/>
      <c r="I430" s="23" t="n"/>
      <c r="J430" s="25" t="n"/>
      <c r="K430" s="25" t="n"/>
      <c r="L430" s="25" t="n"/>
      <c r="M430" s="23" t="n"/>
      <c r="N430" s="23" t="n"/>
      <c r="O430" s="27" t="n"/>
      <c r="P430" s="25" t="n"/>
      <c r="Q430" s="28" t="str">
        <f>IF(OR(T430=0,L430="Cobrado",L430="Anulado",NOT(ISNUMBER(U430))),"",MAX(0,INT(Ajustes!$C$5)-INT(U430)))</f>
        <v/>
      </c>
      <c r="R430" s="28" t="str">
        <f>IF(OR(T430=0,L430="Anulado",NOT(ISNUMBER(N430)),NOT(ISNUMBER(I430))),"",IF(INT(N430)=INT(I430),"Sí",IF(INT(N430)&gt;INT(I430),"Tarde","Antes")))</f>
        <v/>
      </c>
      <c r="S430" t="str">
        <f>IF(T430=0,"",IF(L430="","falta el estado",IF(NOT(ISNUMBER(MATCH(L430,Ajustes!$B$9:$B$17,0))),"el estado no es de la lista",IF(E430="","falta el cliente",IF(OR(AND(C430&lt;&gt;"",NOT(ISNUMBER(C430))),AND(I430&lt;&gt;"",NOT(ISNUMBER(I430))),AND(M430&lt;&gt;"",NOT(ISNUMBER(M430))),AND(N430&lt;&gt;"",NOT(ISNUMBER(N430)))),"hay una fecha mal escrita",IF(AND(H430&lt;&gt;"",NOT(ISNUMBER(H430))),"el importe no es un número",IF(C430="","falta «Recibido el»",IF(AND(L430&lt;&gt;"Recibido",L430&lt;&gt;"Anulado",I430=""),"falta la entrega acordada",IF(AND(L430&lt;&gt;"Recibido",L430&lt;&gt;"Anulado",M430=""),"falta la fecha del estado",IF(AND(OR(L430="Entregado",L430="Facturado",L430="Cobrado"),N430=""),"falta «Entregado el»",IF(AND(N430&lt;&gt;"",OR(L430="Recibido",L430="Confirmado",L430="Preparado",L430="En reparto")),"tiene «Entregado el»: cambia el estado",IF(OR(INT(C430)&gt;INT(Ajustes!$C$5),AND(M430&lt;&gt;"",INT(M430)&gt;INT(Ajustes!$C$5)),AND(N430&lt;&gt;"",INT(N430)&gt;INT(Ajustes!$C$5))),"hay una fecha posterior a hoy",IF(AND(M430&lt;&gt;"",INT(M430)&lt;INT(C430)),"la fecha del estado es anterior a «Recibido el»",IF(AND(N430&lt;&gt;"",INT(N430)&lt;INT(C430)),"«Entregado el» es anterior a «Recibido el»",""))))))))))))))</f>
        <v/>
      </c>
      <c r="T430">
        <f>IF(COUNTA(B430:P430)&gt;0,1,0)</f>
        <v>0</v>
      </c>
      <c r="U430" t="str">
        <f>IF(T430=0,"",IF(AND(L430="Recibido",M430=""),IF(C430="","",C430),IF(M430="","",M430)))</f>
        <v/>
      </c>
      <c r="V430" t="str">
        <f>IF(OR(T430=0,NOT(ISNUMBER(MATCH(L430,Ajustes!$B$9:$B$17,0)))),"",IF(INDEX(Ajustes!$C$9:$C$17,MATCH(L430,Ajustes!$B$9:$B$17,0))="","",INDEX(Ajustes!$C$9:$C$17,MATCH(L430,Ajustes!$B$9:$B$17,0))))</f>
        <v/>
      </c>
      <c r="W430">
        <f>IF(AND(T430=1,N430="",OR(L430="Recibido",L430="Confirmado",L430="Preparado",L430="En reparto",L430="Incidencia")),1,0)</f>
        <v>0</v>
      </c>
      <c r="X430">
        <f>IF(S430&lt;&gt;"",1,0)</f>
        <v>0</v>
      </c>
      <c r="Y430">
        <f>IF(A430&lt;&gt;"",1,0)</f>
        <v>0</v>
      </c>
      <c r="Z430">
        <f>IF(T430=1,ROW()-5,0)</f>
        <v>0</v>
      </c>
    </row>
    <row r="431">
      <c r="A431" s="21" t="str">
        <f>IF(T431=0,"",IF(S431&lt;&gt;"","Revisa: "&amp;S431,IF(OR(L431="Cobrado",L431="Anulado"),"",IF(AND(N431="",OR(L431="Recibido",L431="Confirmado",L431="Preparado",L431="En reparto",L431="Incidencia"),ISNUMBER(I431),INT(Ajustes!$C$5)&gt;INT(I431)),"Retrasado",IF(OR(L431="Entregado",L431="Facturado"),IF(AND(ISNUMBER(V431),ISNUMBER(N431),INT(Ajustes!$C$5)-INT(N431)&gt;V431),IF(L431="Entregado","Sin facturar","Cobro vencido"),""),IF(AND(ISNUMBER(V431),ISNUMBER(Q431),Q431&gt;V431),INDEX(Ajustes!$E$9:$E$17,MATCH(L431,Ajustes!$B$9:$B$17,0)),""))))))</f>
        <v/>
      </c>
      <c r="B431" s="22" t="n"/>
      <c r="C431" s="23" t="n"/>
      <c r="D431" s="24" t="n"/>
      <c r="E431" s="25" t="n"/>
      <c r="F431" s="25" t="n"/>
      <c r="G431" s="25" t="n"/>
      <c r="H431" s="26" t="n"/>
      <c r="I431" s="23" t="n"/>
      <c r="J431" s="25" t="n"/>
      <c r="K431" s="25" t="n"/>
      <c r="L431" s="25" t="n"/>
      <c r="M431" s="23" t="n"/>
      <c r="N431" s="23" t="n"/>
      <c r="O431" s="27" t="n"/>
      <c r="P431" s="25" t="n"/>
      <c r="Q431" s="28" t="str">
        <f>IF(OR(T431=0,L431="Cobrado",L431="Anulado",NOT(ISNUMBER(U431))),"",MAX(0,INT(Ajustes!$C$5)-INT(U431)))</f>
        <v/>
      </c>
      <c r="R431" s="28" t="str">
        <f>IF(OR(T431=0,L431="Anulado",NOT(ISNUMBER(N431)),NOT(ISNUMBER(I431))),"",IF(INT(N431)=INT(I431),"Sí",IF(INT(N431)&gt;INT(I431),"Tarde","Antes")))</f>
        <v/>
      </c>
      <c r="S431" t="str">
        <f>IF(T431=0,"",IF(L431="","falta el estado",IF(NOT(ISNUMBER(MATCH(L431,Ajustes!$B$9:$B$17,0))),"el estado no es de la lista",IF(E431="","falta el cliente",IF(OR(AND(C431&lt;&gt;"",NOT(ISNUMBER(C431))),AND(I431&lt;&gt;"",NOT(ISNUMBER(I431))),AND(M431&lt;&gt;"",NOT(ISNUMBER(M431))),AND(N431&lt;&gt;"",NOT(ISNUMBER(N431)))),"hay una fecha mal escrita",IF(AND(H431&lt;&gt;"",NOT(ISNUMBER(H431))),"el importe no es un número",IF(C431="","falta «Recibido el»",IF(AND(L431&lt;&gt;"Recibido",L431&lt;&gt;"Anulado",I431=""),"falta la entrega acordada",IF(AND(L431&lt;&gt;"Recibido",L431&lt;&gt;"Anulado",M431=""),"falta la fecha del estado",IF(AND(OR(L431="Entregado",L431="Facturado",L431="Cobrado"),N431=""),"falta «Entregado el»",IF(AND(N431&lt;&gt;"",OR(L431="Recibido",L431="Confirmado",L431="Preparado",L431="En reparto")),"tiene «Entregado el»: cambia el estado",IF(OR(INT(C431)&gt;INT(Ajustes!$C$5),AND(M431&lt;&gt;"",INT(M431)&gt;INT(Ajustes!$C$5)),AND(N431&lt;&gt;"",INT(N431)&gt;INT(Ajustes!$C$5))),"hay una fecha posterior a hoy",IF(AND(M431&lt;&gt;"",INT(M431)&lt;INT(C431)),"la fecha del estado es anterior a «Recibido el»",IF(AND(N431&lt;&gt;"",INT(N431)&lt;INT(C431)),"«Entregado el» es anterior a «Recibido el»",""))))))))))))))</f>
        <v/>
      </c>
      <c r="T431">
        <f>IF(COUNTA(B431:P431)&gt;0,1,0)</f>
        <v>0</v>
      </c>
      <c r="U431" t="str">
        <f>IF(T431=0,"",IF(AND(L431="Recibido",M431=""),IF(C431="","",C431),IF(M431="","",M431)))</f>
        <v/>
      </c>
      <c r="V431" t="str">
        <f>IF(OR(T431=0,NOT(ISNUMBER(MATCH(L431,Ajustes!$B$9:$B$17,0)))),"",IF(INDEX(Ajustes!$C$9:$C$17,MATCH(L431,Ajustes!$B$9:$B$17,0))="","",INDEX(Ajustes!$C$9:$C$17,MATCH(L431,Ajustes!$B$9:$B$17,0))))</f>
        <v/>
      </c>
      <c r="W431">
        <f>IF(AND(T431=1,N431="",OR(L431="Recibido",L431="Confirmado",L431="Preparado",L431="En reparto",L431="Incidencia")),1,0)</f>
        <v>0</v>
      </c>
      <c r="X431">
        <f>IF(S431&lt;&gt;"",1,0)</f>
        <v>0</v>
      </c>
      <c r="Y431">
        <f>IF(A431&lt;&gt;"",1,0)</f>
        <v>0</v>
      </c>
      <c r="Z431">
        <f>IF(T431=1,ROW()-5,0)</f>
        <v>0</v>
      </c>
    </row>
    <row r="432">
      <c r="A432" s="21" t="str">
        <f>IF(T432=0,"",IF(S432&lt;&gt;"","Revisa: "&amp;S432,IF(OR(L432="Cobrado",L432="Anulado"),"",IF(AND(N432="",OR(L432="Recibido",L432="Confirmado",L432="Preparado",L432="En reparto",L432="Incidencia"),ISNUMBER(I432),INT(Ajustes!$C$5)&gt;INT(I432)),"Retrasado",IF(OR(L432="Entregado",L432="Facturado"),IF(AND(ISNUMBER(V432),ISNUMBER(N432),INT(Ajustes!$C$5)-INT(N432)&gt;V432),IF(L432="Entregado","Sin facturar","Cobro vencido"),""),IF(AND(ISNUMBER(V432),ISNUMBER(Q432),Q432&gt;V432),INDEX(Ajustes!$E$9:$E$17,MATCH(L432,Ajustes!$B$9:$B$17,0)),""))))))</f>
        <v/>
      </c>
      <c r="B432" s="22" t="n"/>
      <c r="C432" s="23" t="n"/>
      <c r="D432" s="24" t="n"/>
      <c r="E432" s="25" t="n"/>
      <c r="F432" s="25" t="n"/>
      <c r="G432" s="25" t="n"/>
      <c r="H432" s="26" t="n"/>
      <c r="I432" s="23" t="n"/>
      <c r="J432" s="25" t="n"/>
      <c r="K432" s="25" t="n"/>
      <c r="L432" s="25" t="n"/>
      <c r="M432" s="23" t="n"/>
      <c r="N432" s="23" t="n"/>
      <c r="O432" s="27" t="n"/>
      <c r="P432" s="25" t="n"/>
      <c r="Q432" s="28" t="str">
        <f>IF(OR(T432=0,L432="Cobrado",L432="Anulado",NOT(ISNUMBER(U432))),"",MAX(0,INT(Ajustes!$C$5)-INT(U432)))</f>
        <v/>
      </c>
      <c r="R432" s="28" t="str">
        <f>IF(OR(T432=0,L432="Anulado",NOT(ISNUMBER(N432)),NOT(ISNUMBER(I432))),"",IF(INT(N432)=INT(I432),"Sí",IF(INT(N432)&gt;INT(I432),"Tarde","Antes")))</f>
        <v/>
      </c>
      <c r="S432" t="str">
        <f>IF(T432=0,"",IF(L432="","falta el estado",IF(NOT(ISNUMBER(MATCH(L432,Ajustes!$B$9:$B$17,0))),"el estado no es de la lista",IF(E432="","falta el cliente",IF(OR(AND(C432&lt;&gt;"",NOT(ISNUMBER(C432))),AND(I432&lt;&gt;"",NOT(ISNUMBER(I432))),AND(M432&lt;&gt;"",NOT(ISNUMBER(M432))),AND(N432&lt;&gt;"",NOT(ISNUMBER(N432)))),"hay una fecha mal escrita",IF(AND(H432&lt;&gt;"",NOT(ISNUMBER(H432))),"el importe no es un número",IF(C432="","falta «Recibido el»",IF(AND(L432&lt;&gt;"Recibido",L432&lt;&gt;"Anulado",I432=""),"falta la entrega acordada",IF(AND(L432&lt;&gt;"Recibido",L432&lt;&gt;"Anulado",M432=""),"falta la fecha del estado",IF(AND(OR(L432="Entregado",L432="Facturado",L432="Cobrado"),N432=""),"falta «Entregado el»",IF(AND(N432&lt;&gt;"",OR(L432="Recibido",L432="Confirmado",L432="Preparado",L432="En reparto")),"tiene «Entregado el»: cambia el estado",IF(OR(INT(C432)&gt;INT(Ajustes!$C$5),AND(M432&lt;&gt;"",INT(M432)&gt;INT(Ajustes!$C$5)),AND(N432&lt;&gt;"",INT(N432)&gt;INT(Ajustes!$C$5))),"hay una fecha posterior a hoy",IF(AND(M432&lt;&gt;"",INT(M432)&lt;INT(C432)),"la fecha del estado es anterior a «Recibido el»",IF(AND(N432&lt;&gt;"",INT(N432)&lt;INT(C432)),"«Entregado el» es anterior a «Recibido el»",""))))))))))))))</f>
        <v/>
      </c>
      <c r="T432">
        <f>IF(COUNTA(B432:P432)&gt;0,1,0)</f>
        <v>0</v>
      </c>
      <c r="U432" t="str">
        <f>IF(T432=0,"",IF(AND(L432="Recibido",M432=""),IF(C432="","",C432),IF(M432="","",M432)))</f>
        <v/>
      </c>
      <c r="V432" t="str">
        <f>IF(OR(T432=0,NOT(ISNUMBER(MATCH(L432,Ajustes!$B$9:$B$17,0)))),"",IF(INDEX(Ajustes!$C$9:$C$17,MATCH(L432,Ajustes!$B$9:$B$17,0))="","",INDEX(Ajustes!$C$9:$C$17,MATCH(L432,Ajustes!$B$9:$B$17,0))))</f>
        <v/>
      </c>
      <c r="W432">
        <f>IF(AND(T432=1,N432="",OR(L432="Recibido",L432="Confirmado",L432="Preparado",L432="En reparto",L432="Incidencia")),1,0)</f>
        <v>0</v>
      </c>
      <c r="X432">
        <f>IF(S432&lt;&gt;"",1,0)</f>
        <v>0</v>
      </c>
      <c r="Y432">
        <f>IF(A432&lt;&gt;"",1,0)</f>
        <v>0</v>
      </c>
      <c r="Z432">
        <f>IF(T432=1,ROW()-5,0)</f>
        <v>0</v>
      </c>
    </row>
    <row r="433">
      <c r="A433" s="21" t="str">
        <f>IF(T433=0,"",IF(S433&lt;&gt;"","Revisa: "&amp;S433,IF(OR(L433="Cobrado",L433="Anulado"),"",IF(AND(N433="",OR(L433="Recibido",L433="Confirmado",L433="Preparado",L433="En reparto",L433="Incidencia"),ISNUMBER(I433),INT(Ajustes!$C$5)&gt;INT(I433)),"Retrasado",IF(OR(L433="Entregado",L433="Facturado"),IF(AND(ISNUMBER(V433),ISNUMBER(N433),INT(Ajustes!$C$5)-INT(N433)&gt;V433),IF(L433="Entregado","Sin facturar","Cobro vencido"),""),IF(AND(ISNUMBER(V433),ISNUMBER(Q433),Q433&gt;V433),INDEX(Ajustes!$E$9:$E$17,MATCH(L433,Ajustes!$B$9:$B$17,0)),""))))))</f>
        <v/>
      </c>
      <c r="B433" s="22" t="n"/>
      <c r="C433" s="23" t="n"/>
      <c r="D433" s="24" t="n"/>
      <c r="E433" s="25" t="n"/>
      <c r="F433" s="25" t="n"/>
      <c r="G433" s="25" t="n"/>
      <c r="H433" s="26" t="n"/>
      <c r="I433" s="23" t="n"/>
      <c r="J433" s="25" t="n"/>
      <c r="K433" s="25" t="n"/>
      <c r="L433" s="25" t="n"/>
      <c r="M433" s="23" t="n"/>
      <c r="N433" s="23" t="n"/>
      <c r="O433" s="27" t="n"/>
      <c r="P433" s="25" t="n"/>
      <c r="Q433" s="28" t="str">
        <f>IF(OR(T433=0,L433="Cobrado",L433="Anulado",NOT(ISNUMBER(U433))),"",MAX(0,INT(Ajustes!$C$5)-INT(U433)))</f>
        <v/>
      </c>
      <c r="R433" s="28" t="str">
        <f>IF(OR(T433=0,L433="Anulado",NOT(ISNUMBER(N433)),NOT(ISNUMBER(I433))),"",IF(INT(N433)=INT(I433),"Sí",IF(INT(N433)&gt;INT(I433),"Tarde","Antes")))</f>
        <v/>
      </c>
      <c r="S433" t="str">
        <f>IF(T433=0,"",IF(L433="","falta el estado",IF(NOT(ISNUMBER(MATCH(L433,Ajustes!$B$9:$B$17,0))),"el estado no es de la lista",IF(E433="","falta el cliente",IF(OR(AND(C433&lt;&gt;"",NOT(ISNUMBER(C433))),AND(I433&lt;&gt;"",NOT(ISNUMBER(I433))),AND(M433&lt;&gt;"",NOT(ISNUMBER(M433))),AND(N433&lt;&gt;"",NOT(ISNUMBER(N433)))),"hay una fecha mal escrita",IF(AND(H433&lt;&gt;"",NOT(ISNUMBER(H433))),"el importe no es un número",IF(C433="","falta «Recibido el»",IF(AND(L433&lt;&gt;"Recibido",L433&lt;&gt;"Anulado",I433=""),"falta la entrega acordada",IF(AND(L433&lt;&gt;"Recibido",L433&lt;&gt;"Anulado",M433=""),"falta la fecha del estado",IF(AND(OR(L433="Entregado",L433="Facturado",L433="Cobrado"),N433=""),"falta «Entregado el»",IF(AND(N433&lt;&gt;"",OR(L433="Recibido",L433="Confirmado",L433="Preparado",L433="En reparto")),"tiene «Entregado el»: cambia el estado",IF(OR(INT(C433)&gt;INT(Ajustes!$C$5),AND(M433&lt;&gt;"",INT(M433)&gt;INT(Ajustes!$C$5)),AND(N433&lt;&gt;"",INT(N433)&gt;INT(Ajustes!$C$5))),"hay una fecha posterior a hoy",IF(AND(M433&lt;&gt;"",INT(M433)&lt;INT(C433)),"la fecha del estado es anterior a «Recibido el»",IF(AND(N433&lt;&gt;"",INT(N433)&lt;INT(C433)),"«Entregado el» es anterior a «Recibido el»",""))))))))))))))</f>
        <v/>
      </c>
      <c r="T433">
        <f>IF(COUNTA(B433:P433)&gt;0,1,0)</f>
        <v>0</v>
      </c>
      <c r="U433" t="str">
        <f>IF(T433=0,"",IF(AND(L433="Recibido",M433=""),IF(C433="","",C433),IF(M433="","",M433)))</f>
        <v/>
      </c>
      <c r="V433" t="str">
        <f>IF(OR(T433=0,NOT(ISNUMBER(MATCH(L433,Ajustes!$B$9:$B$17,0)))),"",IF(INDEX(Ajustes!$C$9:$C$17,MATCH(L433,Ajustes!$B$9:$B$17,0))="","",INDEX(Ajustes!$C$9:$C$17,MATCH(L433,Ajustes!$B$9:$B$17,0))))</f>
        <v/>
      </c>
      <c r="W433">
        <f>IF(AND(T433=1,N433="",OR(L433="Recibido",L433="Confirmado",L433="Preparado",L433="En reparto",L433="Incidencia")),1,0)</f>
        <v>0</v>
      </c>
      <c r="X433">
        <f>IF(S433&lt;&gt;"",1,0)</f>
        <v>0</v>
      </c>
      <c r="Y433">
        <f>IF(A433&lt;&gt;"",1,0)</f>
        <v>0</v>
      </c>
      <c r="Z433">
        <f>IF(T433=1,ROW()-5,0)</f>
        <v>0</v>
      </c>
    </row>
    <row r="434">
      <c r="A434" s="21" t="str">
        <f>IF(T434=0,"",IF(S434&lt;&gt;"","Revisa: "&amp;S434,IF(OR(L434="Cobrado",L434="Anulado"),"",IF(AND(N434="",OR(L434="Recibido",L434="Confirmado",L434="Preparado",L434="En reparto",L434="Incidencia"),ISNUMBER(I434),INT(Ajustes!$C$5)&gt;INT(I434)),"Retrasado",IF(OR(L434="Entregado",L434="Facturado"),IF(AND(ISNUMBER(V434),ISNUMBER(N434),INT(Ajustes!$C$5)-INT(N434)&gt;V434),IF(L434="Entregado","Sin facturar","Cobro vencido"),""),IF(AND(ISNUMBER(V434),ISNUMBER(Q434),Q434&gt;V434),INDEX(Ajustes!$E$9:$E$17,MATCH(L434,Ajustes!$B$9:$B$17,0)),""))))))</f>
        <v/>
      </c>
      <c r="B434" s="22" t="n"/>
      <c r="C434" s="23" t="n"/>
      <c r="D434" s="24" t="n"/>
      <c r="E434" s="25" t="n"/>
      <c r="F434" s="25" t="n"/>
      <c r="G434" s="25" t="n"/>
      <c r="H434" s="26" t="n"/>
      <c r="I434" s="23" t="n"/>
      <c r="J434" s="25" t="n"/>
      <c r="K434" s="25" t="n"/>
      <c r="L434" s="25" t="n"/>
      <c r="M434" s="23" t="n"/>
      <c r="N434" s="23" t="n"/>
      <c r="O434" s="27" t="n"/>
      <c r="P434" s="25" t="n"/>
      <c r="Q434" s="28" t="str">
        <f>IF(OR(T434=0,L434="Cobrado",L434="Anulado",NOT(ISNUMBER(U434))),"",MAX(0,INT(Ajustes!$C$5)-INT(U434)))</f>
        <v/>
      </c>
      <c r="R434" s="28" t="str">
        <f>IF(OR(T434=0,L434="Anulado",NOT(ISNUMBER(N434)),NOT(ISNUMBER(I434))),"",IF(INT(N434)=INT(I434),"Sí",IF(INT(N434)&gt;INT(I434),"Tarde","Antes")))</f>
        <v/>
      </c>
      <c r="S434" t="str">
        <f>IF(T434=0,"",IF(L434="","falta el estado",IF(NOT(ISNUMBER(MATCH(L434,Ajustes!$B$9:$B$17,0))),"el estado no es de la lista",IF(E434="","falta el cliente",IF(OR(AND(C434&lt;&gt;"",NOT(ISNUMBER(C434))),AND(I434&lt;&gt;"",NOT(ISNUMBER(I434))),AND(M434&lt;&gt;"",NOT(ISNUMBER(M434))),AND(N434&lt;&gt;"",NOT(ISNUMBER(N434)))),"hay una fecha mal escrita",IF(AND(H434&lt;&gt;"",NOT(ISNUMBER(H434))),"el importe no es un número",IF(C434="","falta «Recibido el»",IF(AND(L434&lt;&gt;"Recibido",L434&lt;&gt;"Anulado",I434=""),"falta la entrega acordada",IF(AND(L434&lt;&gt;"Recibido",L434&lt;&gt;"Anulado",M434=""),"falta la fecha del estado",IF(AND(OR(L434="Entregado",L434="Facturado",L434="Cobrado"),N434=""),"falta «Entregado el»",IF(AND(N434&lt;&gt;"",OR(L434="Recibido",L434="Confirmado",L434="Preparado",L434="En reparto")),"tiene «Entregado el»: cambia el estado",IF(OR(INT(C434)&gt;INT(Ajustes!$C$5),AND(M434&lt;&gt;"",INT(M434)&gt;INT(Ajustes!$C$5)),AND(N434&lt;&gt;"",INT(N434)&gt;INT(Ajustes!$C$5))),"hay una fecha posterior a hoy",IF(AND(M434&lt;&gt;"",INT(M434)&lt;INT(C434)),"la fecha del estado es anterior a «Recibido el»",IF(AND(N434&lt;&gt;"",INT(N434)&lt;INT(C434)),"«Entregado el» es anterior a «Recibido el»",""))))))))))))))</f>
        <v/>
      </c>
      <c r="T434">
        <f>IF(COUNTA(B434:P434)&gt;0,1,0)</f>
        <v>0</v>
      </c>
      <c r="U434" t="str">
        <f>IF(T434=0,"",IF(AND(L434="Recibido",M434=""),IF(C434="","",C434),IF(M434="","",M434)))</f>
        <v/>
      </c>
      <c r="V434" t="str">
        <f>IF(OR(T434=0,NOT(ISNUMBER(MATCH(L434,Ajustes!$B$9:$B$17,0)))),"",IF(INDEX(Ajustes!$C$9:$C$17,MATCH(L434,Ajustes!$B$9:$B$17,0))="","",INDEX(Ajustes!$C$9:$C$17,MATCH(L434,Ajustes!$B$9:$B$17,0))))</f>
        <v/>
      </c>
      <c r="W434">
        <f>IF(AND(T434=1,N434="",OR(L434="Recibido",L434="Confirmado",L434="Preparado",L434="En reparto",L434="Incidencia")),1,0)</f>
        <v>0</v>
      </c>
      <c r="X434">
        <f>IF(S434&lt;&gt;"",1,0)</f>
        <v>0</v>
      </c>
      <c r="Y434">
        <f>IF(A434&lt;&gt;"",1,0)</f>
        <v>0</v>
      </c>
      <c r="Z434">
        <f>IF(T434=1,ROW()-5,0)</f>
        <v>0</v>
      </c>
    </row>
    <row r="435">
      <c r="A435" s="21" t="str">
        <f>IF(T435=0,"",IF(S435&lt;&gt;"","Revisa: "&amp;S435,IF(OR(L435="Cobrado",L435="Anulado"),"",IF(AND(N435="",OR(L435="Recibido",L435="Confirmado",L435="Preparado",L435="En reparto",L435="Incidencia"),ISNUMBER(I435),INT(Ajustes!$C$5)&gt;INT(I435)),"Retrasado",IF(OR(L435="Entregado",L435="Facturado"),IF(AND(ISNUMBER(V435),ISNUMBER(N435),INT(Ajustes!$C$5)-INT(N435)&gt;V435),IF(L435="Entregado","Sin facturar","Cobro vencido"),""),IF(AND(ISNUMBER(V435),ISNUMBER(Q435),Q435&gt;V435),INDEX(Ajustes!$E$9:$E$17,MATCH(L435,Ajustes!$B$9:$B$17,0)),""))))))</f>
        <v/>
      </c>
      <c r="B435" s="22" t="n"/>
      <c r="C435" s="23" t="n"/>
      <c r="D435" s="24" t="n"/>
      <c r="E435" s="25" t="n"/>
      <c r="F435" s="25" t="n"/>
      <c r="G435" s="25" t="n"/>
      <c r="H435" s="26" t="n"/>
      <c r="I435" s="23" t="n"/>
      <c r="J435" s="25" t="n"/>
      <c r="K435" s="25" t="n"/>
      <c r="L435" s="25" t="n"/>
      <c r="M435" s="23" t="n"/>
      <c r="N435" s="23" t="n"/>
      <c r="O435" s="27" t="n"/>
      <c r="P435" s="25" t="n"/>
      <c r="Q435" s="28" t="str">
        <f>IF(OR(T435=0,L435="Cobrado",L435="Anulado",NOT(ISNUMBER(U435))),"",MAX(0,INT(Ajustes!$C$5)-INT(U435)))</f>
        <v/>
      </c>
      <c r="R435" s="28" t="str">
        <f>IF(OR(T435=0,L435="Anulado",NOT(ISNUMBER(N435)),NOT(ISNUMBER(I435))),"",IF(INT(N435)=INT(I435),"Sí",IF(INT(N435)&gt;INT(I435),"Tarde","Antes")))</f>
        <v/>
      </c>
      <c r="S435" t="str">
        <f>IF(T435=0,"",IF(L435="","falta el estado",IF(NOT(ISNUMBER(MATCH(L435,Ajustes!$B$9:$B$17,0))),"el estado no es de la lista",IF(E435="","falta el cliente",IF(OR(AND(C435&lt;&gt;"",NOT(ISNUMBER(C435))),AND(I435&lt;&gt;"",NOT(ISNUMBER(I435))),AND(M435&lt;&gt;"",NOT(ISNUMBER(M435))),AND(N435&lt;&gt;"",NOT(ISNUMBER(N435)))),"hay una fecha mal escrita",IF(AND(H435&lt;&gt;"",NOT(ISNUMBER(H435))),"el importe no es un número",IF(C435="","falta «Recibido el»",IF(AND(L435&lt;&gt;"Recibido",L435&lt;&gt;"Anulado",I435=""),"falta la entrega acordada",IF(AND(L435&lt;&gt;"Recibido",L435&lt;&gt;"Anulado",M435=""),"falta la fecha del estado",IF(AND(OR(L435="Entregado",L435="Facturado",L435="Cobrado"),N435=""),"falta «Entregado el»",IF(AND(N435&lt;&gt;"",OR(L435="Recibido",L435="Confirmado",L435="Preparado",L435="En reparto")),"tiene «Entregado el»: cambia el estado",IF(OR(INT(C435)&gt;INT(Ajustes!$C$5),AND(M435&lt;&gt;"",INT(M435)&gt;INT(Ajustes!$C$5)),AND(N435&lt;&gt;"",INT(N435)&gt;INT(Ajustes!$C$5))),"hay una fecha posterior a hoy",IF(AND(M435&lt;&gt;"",INT(M435)&lt;INT(C435)),"la fecha del estado es anterior a «Recibido el»",IF(AND(N435&lt;&gt;"",INT(N435)&lt;INT(C435)),"«Entregado el» es anterior a «Recibido el»",""))))))))))))))</f>
        <v/>
      </c>
      <c r="T435">
        <f>IF(COUNTA(B435:P435)&gt;0,1,0)</f>
        <v>0</v>
      </c>
      <c r="U435" t="str">
        <f>IF(T435=0,"",IF(AND(L435="Recibido",M435=""),IF(C435="","",C435),IF(M435="","",M435)))</f>
        <v/>
      </c>
      <c r="V435" t="str">
        <f>IF(OR(T435=0,NOT(ISNUMBER(MATCH(L435,Ajustes!$B$9:$B$17,0)))),"",IF(INDEX(Ajustes!$C$9:$C$17,MATCH(L435,Ajustes!$B$9:$B$17,0))="","",INDEX(Ajustes!$C$9:$C$17,MATCH(L435,Ajustes!$B$9:$B$17,0))))</f>
        <v/>
      </c>
      <c r="W435">
        <f>IF(AND(T435=1,N435="",OR(L435="Recibido",L435="Confirmado",L435="Preparado",L435="En reparto",L435="Incidencia")),1,0)</f>
        <v>0</v>
      </c>
      <c r="X435">
        <f>IF(S435&lt;&gt;"",1,0)</f>
        <v>0</v>
      </c>
      <c r="Y435">
        <f>IF(A435&lt;&gt;"",1,0)</f>
        <v>0</v>
      </c>
      <c r="Z435">
        <f>IF(T435=1,ROW()-5,0)</f>
        <v>0</v>
      </c>
    </row>
    <row r="436">
      <c r="A436" s="21" t="str">
        <f>IF(T436=0,"",IF(S436&lt;&gt;"","Revisa: "&amp;S436,IF(OR(L436="Cobrado",L436="Anulado"),"",IF(AND(N436="",OR(L436="Recibido",L436="Confirmado",L436="Preparado",L436="En reparto",L436="Incidencia"),ISNUMBER(I436),INT(Ajustes!$C$5)&gt;INT(I436)),"Retrasado",IF(OR(L436="Entregado",L436="Facturado"),IF(AND(ISNUMBER(V436),ISNUMBER(N436),INT(Ajustes!$C$5)-INT(N436)&gt;V436),IF(L436="Entregado","Sin facturar","Cobro vencido"),""),IF(AND(ISNUMBER(V436),ISNUMBER(Q436),Q436&gt;V436),INDEX(Ajustes!$E$9:$E$17,MATCH(L436,Ajustes!$B$9:$B$17,0)),""))))))</f>
        <v/>
      </c>
      <c r="B436" s="22" t="n"/>
      <c r="C436" s="23" t="n"/>
      <c r="D436" s="24" t="n"/>
      <c r="E436" s="25" t="n"/>
      <c r="F436" s="25" t="n"/>
      <c r="G436" s="25" t="n"/>
      <c r="H436" s="26" t="n"/>
      <c r="I436" s="23" t="n"/>
      <c r="J436" s="25" t="n"/>
      <c r="K436" s="25" t="n"/>
      <c r="L436" s="25" t="n"/>
      <c r="M436" s="23" t="n"/>
      <c r="N436" s="23" t="n"/>
      <c r="O436" s="27" t="n"/>
      <c r="P436" s="25" t="n"/>
      <c r="Q436" s="28" t="str">
        <f>IF(OR(T436=0,L436="Cobrado",L436="Anulado",NOT(ISNUMBER(U436))),"",MAX(0,INT(Ajustes!$C$5)-INT(U436)))</f>
        <v/>
      </c>
      <c r="R436" s="28" t="str">
        <f>IF(OR(T436=0,L436="Anulado",NOT(ISNUMBER(N436)),NOT(ISNUMBER(I436))),"",IF(INT(N436)=INT(I436),"Sí",IF(INT(N436)&gt;INT(I436),"Tarde","Antes")))</f>
        <v/>
      </c>
      <c r="S436" t="str">
        <f>IF(T436=0,"",IF(L436="","falta el estado",IF(NOT(ISNUMBER(MATCH(L436,Ajustes!$B$9:$B$17,0))),"el estado no es de la lista",IF(E436="","falta el cliente",IF(OR(AND(C436&lt;&gt;"",NOT(ISNUMBER(C436))),AND(I436&lt;&gt;"",NOT(ISNUMBER(I436))),AND(M436&lt;&gt;"",NOT(ISNUMBER(M436))),AND(N436&lt;&gt;"",NOT(ISNUMBER(N436)))),"hay una fecha mal escrita",IF(AND(H436&lt;&gt;"",NOT(ISNUMBER(H436))),"el importe no es un número",IF(C436="","falta «Recibido el»",IF(AND(L436&lt;&gt;"Recibido",L436&lt;&gt;"Anulado",I436=""),"falta la entrega acordada",IF(AND(L436&lt;&gt;"Recibido",L436&lt;&gt;"Anulado",M436=""),"falta la fecha del estado",IF(AND(OR(L436="Entregado",L436="Facturado",L436="Cobrado"),N436=""),"falta «Entregado el»",IF(AND(N436&lt;&gt;"",OR(L436="Recibido",L436="Confirmado",L436="Preparado",L436="En reparto")),"tiene «Entregado el»: cambia el estado",IF(OR(INT(C436)&gt;INT(Ajustes!$C$5),AND(M436&lt;&gt;"",INT(M436)&gt;INT(Ajustes!$C$5)),AND(N436&lt;&gt;"",INT(N436)&gt;INT(Ajustes!$C$5))),"hay una fecha posterior a hoy",IF(AND(M436&lt;&gt;"",INT(M436)&lt;INT(C436)),"la fecha del estado es anterior a «Recibido el»",IF(AND(N436&lt;&gt;"",INT(N436)&lt;INT(C436)),"«Entregado el» es anterior a «Recibido el»",""))))))))))))))</f>
        <v/>
      </c>
      <c r="T436">
        <f>IF(COUNTA(B436:P436)&gt;0,1,0)</f>
        <v>0</v>
      </c>
      <c r="U436" t="str">
        <f>IF(T436=0,"",IF(AND(L436="Recibido",M436=""),IF(C436="","",C436),IF(M436="","",M436)))</f>
        <v/>
      </c>
      <c r="V436" t="str">
        <f>IF(OR(T436=0,NOT(ISNUMBER(MATCH(L436,Ajustes!$B$9:$B$17,0)))),"",IF(INDEX(Ajustes!$C$9:$C$17,MATCH(L436,Ajustes!$B$9:$B$17,0))="","",INDEX(Ajustes!$C$9:$C$17,MATCH(L436,Ajustes!$B$9:$B$17,0))))</f>
        <v/>
      </c>
      <c r="W436">
        <f>IF(AND(T436=1,N436="",OR(L436="Recibido",L436="Confirmado",L436="Preparado",L436="En reparto",L436="Incidencia")),1,0)</f>
        <v>0</v>
      </c>
      <c r="X436">
        <f>IF(S436&lt;&gt;"",1,0)</f>
        <v>0</v>
      </c>
      <c r="Y436">
        <f>IF(A436&lt;&gt;"",1,0)</f>
        <v>0</v>
      </c>
      <c r="Z436">
        <f>IF(T436=1,ROW()-5,0)</f>
        <v>0</v>
      </c>
    </row>
    <row r="437">
      <c r="A437" s="21" t="str">
        <f>IF(T437=0,"",IF(S437&lt;&gt;"","Revisa: "&amp;S437,IF(OR(L437="Cobrado",L437="Anulado"),"",IF(AND(N437="",OR(L437="Recibido",L437="Confirmado",L437="Preparado",L437="En reparto",L437="Incidencia"),ISNUMBER(I437),INT(Ajustes!$C$5)&gt;INT(I437)),"Retrasado",IF(OR(L437="Entregado",L437="Facturado"),IF(AND(ISNUMBER(V437),ISNUMBER(N437),INT(Ajustes!$C$5)-INT(N437)&gt;V437),IF(L437="Entregado","Sin facturar","Cobro vencido"),""),IF(AND(ISNUMBER(V437),ISNUMBER(Q437),Q437&gt;V437),INDEX(Ajustes!$E$9:$E$17,MATCH(L437,Ajustes!$B$9:$B$17,0)),""))))))</f>
        <v/>
      </c>
      <c r="B437" s="22" t="n"/>
      <c r="C437" s="23" t="n"/>
      <c r="D437" s="24" t="n"/>
      <c r="E437" s="25" t="n"/>
      <c r="F437" s="25" t="n"/>
      <c r="G437" s="25" t="n"/>
      <c r="H437" s="26" t="n"/>
      <c r="I437" s="23" t="n"/>
      <c r="J437" s="25" t="n"/>
      <c r="K437" s="25" t="n"/>
      <c r="L437" s="25" t="n"/>
      <c r="M437" s="23" t="n"/>
      <c r="N437" s="23" t="n"/>
      <c r="O437" s="27" t="n"/>
      <c r="P437" s="25" t="n"/>
      <c r="Q437" s="28" t="str">
        <f>IF(OR(T437=0,L437="Cobrado",L437="Anulado",NOT(ISNUMBER(U437))),"",MAX(0,INT(Ajustes!$C$5)-INT(U437)))</f>
        <v/>
      </c>
      <c r="R437" s="28" t="str">
        <f>IF(OR(T437=0,L437="Anulado",NOT(ISNUMBER(N437)),NOT(ISNUMBER(I437))),"",IF(INT(N437)=INT(I437),"Sí",IF(INT(N437)&gt;INT(I437),"Tarde","Antes")))</f>
        <v/>
      </c>
      <c r="S437" t="str">
        <f>IF(T437=0,"",IF(L437="","falta el estado",IF(NOT(ISNUMBER(MATCH(L437,Ajustes!$B$9:$B$17,0))),"el estado no es de la lista",IF(E437="","falta el cliente",IF(OR(AND(C437&lt;&gt;"",NOT(ISNUMBER(C437))),AND(I437&lt;&gt;"",NOT(ISNUMBER(I437))),AND(M437&lt;&gt;"",NOT(ISNUMBER(M437))),AND(N437&lt;&gt;"",NOT(ISNUMBER(N437)))),"hay una fecha mal escrita",IF(AND(H437&lt;&gt;"",NOT(ISNUMBER(H437))),"el importe no es un número",IF(C437="","falta «Recibido el»",IF(AND(L437&lt;&gt;"Recibido",L437&lt;&gt;"Anulado",I437=""),"falta la entrega acordada",IF(AND(L437&lt;&gt;"Recibido",L437&lt;&gt;"Anulado",M437=""),"falta la fecha del estado",IF(AND(OR(L437="Entregado",L437="Facturado",L437="Cobrado"),N437=""),"falta «Entregado el»",IF(AND(N437&lt;&gt;"",OR(L437="Recibido",L437="Confirmado",L437="Preparado",L437="En reparto")),"tiene «Entregado el»: cambia el estado",IF(OR(INT(C437)&gt;INT(Ajustes!$C$5),AND(M437&lt;&gt;"",INT(M437)&gt;INT(Ajustes!$C$5)),AND(N437&lt;&gt;"",INT(N437)&gt;INT(Ajustes!$C$5))),"hay una fecha posterior a hoy",IF(AND(M437&lt;&gt;"",INT(M437)&lt;INT(C437)),"la fecha del estado es anterior a «Recibido el»",IF(AND(N437&lt;&gt;"",INT(N437)&lt;INT(C437)),"«Entregado el» es anterior a «Recibido el»",""))))))))))))))</f>
        <v/>
      </c>
      <c r="T437">
        <f>IF(COUNTA(B437:P437)&gt;0,1,0)</f>
        <v>0</v>
      </c>
      <c r="U437" t="str">
        <f>IF(T437=0,"",IF(AND(L437="Recibido",M437=""),IF(C437="","",C437),IF(M437="","",M437)))</f>
        <v/>
      </c>
      <c r="V437" t="str">
        <f>IF(OR(T437=0,NOT(ISNUMBER(MATCH(L437,Ajustes!$B$9:$B$17,0)))),"",IF(INDEX(Ajustes!$C$9:$C$17,MATCH(L437,Ajustes!$B$9:$B$17,0))="","",INDEX(Ajustes!$C$9:$C$17,MATCH(L437,Ajustes!$B$9:$B$17,0))))</f>
        <v/>
      </c>
      <c r="W437">
        <f>IF(AND(T437=1,N437="",OR(L437="Recibido",L437="Confirmado",L437="Preparado",L437="En reparto",L437="Incidencia")),1,0)</f>
        <v>0</v>
      </c>
      <c r="X437">
        <f>IF(S437&lt;&gt;"",1,0)</f>
        <v>0</v>
      </c>
      <c r="Y437">
        <f>IF(A437&lt;&gt;"",1,0)</f>
        <v>0</v>
      </c>
      <c r="Z437">
        <f>IF(T437=1,ROW()-5,0)</f>
        <v>0</v>
      </c>
    </row>
    <row r="438">
      <c r="A438" s="21" t="str">
        <f>IF(T438=0,"",IF(S438&lt;&gt;"","Revisa: "&amp;S438,IF(OR(L438="Cobrado",L438="Anulado"),"",IF(AND(N438="",OR(L438="Recibido",L438="Confirmado",L438="Preparado",L438="En reparto",L438="Incidencia"),ISNUMBER(I438),INT(Ajustes!$C$5)&gt;INT(I438)),"Retrasado",IF(OR(L438="Entregado",L438="Facturado"),IF(AND(ISNUMBER(V438),ISNUMBER(N438),INT(Ajustes!$C$5)-INT(N438)&gt;V438),IF(L438="Entregado","Sin facturar","Cobro vencido"),""),IF(AND(ISNUMBER(V438),ISNUMBER(Q438),Q438&gt;V438),INDEX(Ajustes!$E$9:$E$17,MATCH(L438,Ajustes!$B$9:$B$17,0)),""))))))</f>
        <v/>
      </c>
      <c r="B438" s="22" t="n"/>
      <c r="C438" s="23" t="n"/>
      <c r="D438" s="24" t="n"/>
      <c r="E438" s="25" t="n"/>
      <c r="F438" s="25" t="n"/>
      <c r="G438" s="25" t="n"/>
      <c r="H438" s="26" t="n"/>
      <c r="I438" s="23" t="n"/>
      <c r="J438" s="25" t="n"/>
      <c r="K438" s="25" t="n"/>
      <c r="L438" s="25" t="n"/>
      <c r="M438" s="23" t="n"/>
      <c r="N438" s="23" t="n"/>
      <c r="O438" s="27" t="n"/>
      <c r="P438" s="25" t="n"/>
      <c r="Q438" s="28" t="str">
        <f>IF(OR(T438=0,L438="Cobrado",L438="Anulado",NOT(ISNUMBER(U438))),"",MAX(0,INT(Ajustes!$C$5)-INT(U438)))</f>
        <v/>
      </c>
      <c r="R438" s="28" t="str">
        <f>IF(OR(T438=0,L438="Anulado",NOT(ISNUMBER(N438)),NOT(ISNUMBER(I438))),"",IF(INT(N438)=INT(I438),"Sí",IF(INT(N438)&gt;INT(I438),"Tarde","Antes")))</f>
        <v/>
      </c>
      <c r="S438" t="str">
        <f>IF(T438=0,"",IF(L438="","falta el estado",IF(NOT(ISNUMBER(MATCH(L438,Ajustes!$B$9:$B$17,0))),"el estado no es de la lista",IF(E438="","falta el cliente",IF(OR(AND(C438&lt;&gt;"",NOT(ISNUMBER(C438))),AND(I438&lt;&gt;"",NOT(ISNUMBER(I438))),AND(M438&lt;&gt;"",NOT(ISNUMBER(M438))),AND(N438&lt;&gt;"",NOT(ISNUMBER(N438)))),"hay una fecha mal escrita",IF(AND(H438&lt;&gt;"",NOT(ISNUMBER(H438))),"el importe no es un número",IF(C438="","falta «Recibido el»",IF(AND(L438&lt;&gt;"Recibido",L438&lt;&gt;"Anulado",I438=""),"falta la entrega acordada",IF(AND(L438&lt;&gt;"Recibido",L438&lt;&gt;"Anulado",M438=""),"falta la fecha del estado",IF(AND(OR(L438="Entregado",L438="Facturado",L438="Cobrado"),N438=""),"falta «Entregado el»",IF(AND(N438&lt;&gt;"",OR(L438="Recibido",L438="Confirmado",L438="Preparado",L438="En reparto")),"tiene «Entregado el»: cambia el estado",IF(OR(INT(C438)&gt;INT(Ajustes!$C$5),AND(M438&lt;&gt;"",INT(M438)&gt;INT(Ajustes!$C$5)),AND(N438&lt;&gt;"",INT(N438)&gt;INT(Ajustes!$C$5))),"hay una fecha posterior a hoy",IF(AND(M438&lt;&gt;"",INT(M438)&lt;INT(C438)),"la fecha del estado es anterior a «Recibido el»",IF(AND(N438&lt;&gt;"",INT(N438)&lt;INT(C438)),"«Entregado el» es anterior a «Recibido el»",""))))))))))))))</f>
        <v/>
      </c>
      <c r="T438">
        <f>IF(COUNTA(B438:P438)&gt;0,1,0)</f>
        <v>0</v>
      </c>
      <c r="U438" t="str">
        <f>IF(T438=0,"",IF(AND(L438="Recibido",M438=""),IF(C438="","",C438),IF(M438="","",M438)))</f>
        <v/>
      </c>
      <c r="V438" t="str">
        <f>IF(OR(T438=0,NOT(ISNUMBER(MATCH(L438,Ajustes!$B$9:$B$17,0)))),"",IF(INDEX(Ajustes!$C$9:$C$17,MATCH(L438,Ajustes!$B$9:$B$17,0))="","",INDEX(Ajustes!$C$9:$C$17,MATCH(L438,Ajustes!$B$9:$B$17,0))))</f>
        <v/>
      </c>
      <c r="W438">
        <f>IF(AND(T438=1,N438="",OR(L438="Recibido",L438="Confirmado",L438="Preparado",L438="En reparto",L438="Incidencia")),1,0)</f>
        <v>0</v>
      </c>
      <c r="X438">
        <f>IF(S438&lt;&gt;"",1,0)</f>
        <v>0</v>
      </c>
      <c r="Y438">
        <f>IF(A438&lt;&gt;"",1,0)</f>
        <v>0</v>
      </c>
      <c r="Z438">
        <f>IF(T438=1,ROW()-5,0)</f>
        <v>0</v>
      </c>
    </row>
    <row r="439">
      <c r="A439" s="21" t="str">
        <f>IF(T439=0,"",IF(S439&lt;&gt;"","Revisa: "&amp;S439,IF(OR(L439="Cobrado",L439="Anulado"),"",IF(AND(N439="",OR(L439="Recibido",L439="Confirmado",L439="Preparado",L439="En reparto",L439="Incidencia"),ISNUMBER(I439),INT(Ajustes!$C$5)&gt;INT(I439)),"Retrasado",IF(OR(L439="Entregado",L439="Facturado"),IF(AND(ISNUMBER(V439),ISNUMBER(N439),INT(Ajustes!$C$5)-INT(N439)&gt;V439),IF(L439="Entregado","Sin facturar","Cobro vencido"),""),IF(AND(ISNUMBER(V439),ISNUMBER(Q439),Q439&gt;V439),INDEX(Ajustes!$E$9:$E$17,MATCH(L439,Ajustes!$B$9:$B$17,0)),""))))))</f>
        <v/>
      </c>
      <c r="B439" s="22" t="n"/>
      <c r="C439" s="23" t="n"/>
      <c r="D439" s="24" t="n"/>
      <c r="E439" s="25" t="n"/>
      <c r="F439" s="25" t="n"/>
      <c r="G439" s="25" t="n"/>
      <c r="H439" s="26" t="n"/>
      <c r="I439" s="23" t="n"/>
      <c r="J439" s="25" t="n"/>
      <c r="K439" s="25" t="n"/>
      <c r="L439" s="25" t="n"/>
      <c r="M439" s="23" t="n"/>
      <c r="N439" s="23" t="n"/>
      <c r="O439" s="27" t="n"/>
      <c r="P439" s="25" t="n"/>
      <c r="Q439" s="28" t="str">
        <f>IF(OR(T439=0,L439="Cobrado",L439="Anulado",NOT(ISNUMBER(U439))),"",MAX(0,INT(Ajustes!$C$5)-INT(U439)))</f>
        <v/>
      </c>
      <c r="R439" s="28" t="str">
        <f>IF(OR(T439=0,L439="Anulado",NOT(ISNUMBER(N439)),NOT(ISNUMBER(I439))),"",IF(INT(N439)=INT(I439),"Sí",IF(INT(N439)&gt;INT(I439),"Tarde","Antes")))</f>
        <v/>
      </c>
      <c r="S439" t="str">
        <f>IF(T439=0,"",IF(L439="","falta el estado",IF(NOT(ISNUMBER(MATCH(L439,Ajustes!$B$9:$B$17,0))),"el estado no es de la lista",IF(E439="","falta el cliente",IF(OR(AND(C439&lt;&gt;"",NOT(ISNUMBER(C439))),AND(I439&lt;&gt;"",NOT(ISNUMBER(I439))),AND(M439&lt;&gt;"",NOT(ISNUMBER(M439))),AND(N439&lt;&gt;"",NOT(ISNUMBER(N439)))),"hay una fecha mal escrita",IF(AND(H439&lt;&gt;"",NOT(ISNUMBER(H439))),"el importe no es un número",IF(C439="","falta «Recibido el»",IF(AND(L439&lt;&gt;"Recibido",L439&lt;&gt;"Anulado",I439=""),"falta la entrega acordada",IF(AND(L439&lt;&gt;"Recibido",L439&lt;&gt;"Anulado",M439=""),"falta la fecha del estado",IF(AND(OR(L439="Entregado",L439="Facturado",L439="Cobrado"),N439=""),"falta «Entregado el»",IF(AND(N439&lt;&gt;"",OR(L439="Recibido",L439="Confirmado",L439="Preparado",L439="En reparto")),"tiene «Entregado el»: cambia el estado",IF(OR(INT(C439)&gt;INT(Ajustes!$C$5),AND(M439&lt;&gt;"",INT(M439)&gt;INT(Ajustes!$C$5)),AND(N439&lt;&gt;"",INT(N439)&gt;INT(Ajustes!$C$5))),"hay una fecha posterior a hoy",IF(AND(M439&lt;&gt;"",INT(M439)&lt;INT(C439)),"la fecha del estado es anterior a «Recibido el»",IF(AND(N439&lt;&gt;"",INT(N439)&lt;INT(C439)),"«Entregado el» es anterior a «Recibido el»",""))))))))))))))</f>
        <v/>
      </c>
      <c r="T439">
        <f>IF(COUNTA(B439:P439)&gt;0,1,0)</f>
        <v>0</v>
      </c>
      <c r="U439" t="str">
        <f>IF(T439=0,"",IF(AND(L439="Recibido",M439=""),IF(C439="","",C439),IF(M439="","",M439)))</f>
        <v/>
      </c>
      <c r="V439" t="str">
        <f>IF(OR(T439=0,NOT(ISNUMBER(MATCH(L439,Ajustes!$B$9:$B$17,0)))),"",IF(INDEX(Ajustes!$C$9:$C$17,MATCH(L439,Ajustes!$B$9:$B$17,0))="","",INDEX(Ajustes!$C$9:$C$17,MATCH(L439,Ajustes!$B$9:$B$17,0))))</f>
        <v/>
      </c>
      <c r="W439">
        <f>IF(AND(T439=1,N439="",OR(L439="Recibido",L439="Confirmado",L439="Preparado",L439="En reparto",L439="Incidencia")),1,0)</f>
        <v>0</v>
      </c>
      <c r="X439">
        <f>IF(S439&lt;&gt;"",1,0)</f>
        <v>0</v>
      </c>
      <c r="Y439">
        <f>IF(A439&lt;&gt;"",1,0)</f>
        <v>0</v>
      </c>
      <c r="Z439">
        <f>IF(T439=1,ROW()-5,0)</f>
        <v>0</v>
      </c>
    </row>
    <row r="440">
      <c r="A440" s="21" t="str">
        <f>IF(T440=0,"",IF(S440&lt;&gt;"","Revisa: "&amp;S440,IF(OR(L440="Cobrado",L440="Anulado"),"",IF(AND(N440="",OR(L440="Recibido",L440="Confirmado",L440="Preparado",L440="En reparto",L440="Incidencia"),ISNUMBER(I440),INT(Ajustes!$C$5)&gt;INT(I440)),"Retrasado",IF(OR(L440="Entregado",L440="Facturado"),IF(AND(ISNUMBER(V440),ISNUMBER(N440),INT(Ajustes!$C$5)-INT(N440)&gt;V440),IF(L440="Entregado","Sin facturar","Cobro vencido"),""),IF(AND(ISNUMBER(V440),ISNUMBER(Q440),Q440&gt;V440),INDEX(Ajustes!$E$9:$E$17,MATCH(L440,Ajustes!$B$9:$B$17,0)),""))))))</f>
        <v/>
      </c>
      <c r="B440" s="22" t="n"/>
      <c r="C440" s="23" t="n"/>
      <c r="D440" s="24" t="n"/>
      <c r="E440" s="25" t="n"/>
      <c r="F440" s="25" t="n"/>
      <c r="G440" s="25" t="n"/>
      <c r="H440" s="26" t="n"/>
      <c r="I440" s="23" t="n"/>
      <c r="J440" s="25" t="n"/>
      <c r="K440" s="25" t="n"/>
      <c r="L440" s="25" t="n"/>
      <c r="M440" s="23" t="n"/>
      <c r="N440" s="23" t="n"/>
      <c r="O440" s="27" t="n"/>
      <c r="P440" s="25" t="n"/>
      <c r="Q440" s="28" t="str">
        <f>IF(OR(T440=0,L440="Cobrado",L440="Anulado",NOT(ISNUMBER(U440))),"",MAX(0,INT(Ajustes!$C$5)-INT(U440)))</f>
        <v/>
      </c>
      <c r="R440" s="28" t="str">
        <f>IF(OR(T440=0,L440="Anulado",NOT(ISNUMBER(N440)),NOT(ISNUMBER(I440))),"",IF(INT(N440)=INT(I440),"Sí",IF(INT(N440)&gt;INT(I440),"Tarde","Antes")))</f>
        <v/>
      </c>
      <c r="S440" t="str">
        <f>IF(T440=0,"",IF(L440="","falta el estado",IF(NOT(ISNUMBER(MATCH(L440,Ajustes!$B$9:$B$17,0))),"el estado no es de la lista",IF(E440="","falta el cliente",IF(OR(AND(C440&lt;&gt;"",NOT(ISNUMBER(C440))),AND(I440&lt;&gt;"",NOT(ISNUMBER(I440))),AND(M440&lt;&gt;"",NOT(ISNUMBER(M440))),AND(N440&lt;&gt;"",NOT(ISNUMBER(N440)))),"hay una fecha mal escrita",IF(AND(H440&lt;&gt;"",NOT(ISNUMBER(H440))),"el importe no es un número",IF(C440="","falta «Recibido el»",IF(AND(L440&lt;&gt;"Recibido",L440&lt;&gt;"Anulado",I440=""),"falta la entrega acordada",IF(AND(L440&lt;&gt;"Recibido",L440&lt;&gt;"Anulado",M440=""),"falta la fecha del estado",IF(AND(OR(L440="Entregado",L440="Facturado",L440="Cobrado"),N440=""),"falta «Entregado el»",IF(AND(N440&lt;&gt;"",OR(L440="Recibido",L440="Confirmado",L440="Preparado",L440="En reparto")),"tiene «Entregado el»: cambia el estado",IF(OR(INT(C440)&gt;INT(Ajustes!$C$5),AND(M440&lt;&gt;"",INT(M440)&gt;INT(Ajustes!$C$5)),AND(N440&lt;&gt;"",INT(N440)&gt;INT(Ajustes!$C$5))),"hay una fecha posterior a hoy",IF(AND(M440&lt;&gt;"",INT(M440)&lt;INT(C440)),"la fecha del estado es anterior a «Recibido el»",IF(AND(N440&lt;&gt;"",INT(N440)&lt;INT(C440)),"«Entregado el» es anterior a «Recibido el»",""))))))))))))))</f>
        <v/>
      </c>
      <c r="T440">
        <f>IF(COUNTA(B440:P440)&gt;0,1,0)</f>
        <v>0</v>
      </c>
      <c r="U440" t="str">
        <f>IF(T440=0,"",IF(AND(L440="Recibido",M440=""),IF(C440="","",C440),IF(M440="","",M440)))</f>
        <v/>
      </c>
      <c r="V440" t="str">
        <f>IF(OR(T440=0,NOT(ISNUMBER(MATCH(L440,Ajustes!$B$9:$B$17,0)))),"",IF(INDEX(Ajustes!$C$9:$C$17,MATCH(L440,Ajustes!$B$9:$B$17,0))="","",INDEX(Ajustes!$C$9:$C$17,MATCH(L440,Ajustes!$B$9:$B$17,0))))</f>
        <v/>
      </c>
      <c r="W440">
        <f>IF(AND(T440=1,N440="",OR(L440="Recibido",L440="Confirmado",L440="Preparado",L440="En reparto",L440="Incidencia")),1,0)</f>
        <v>0</v>
      </c>
      <c r="X440">
        <f>IF(S440&lt;&gt;"",1,0)</f>
        <v>0</v>
      </c>
      <c r="Y440">
        <f>IF(A440&lt;&gt;"",1,0)</f>
        <v>0</v>
      </c>
      <c r="Z440">
        <f>IF(T440=1,ROW()-5,0)</f>
        <v>0</v>
      </c>
    </row>
    <row r="441">
      <c r="A441" s="21" t="str">
        <f>IF(T441=0,"",IF(S441&lt;&gt;"","Revisa: "&amp;S441,IF(OR(L441="Cobrado",L441="Anulado"),"",IF(AND(N441="",OR(L441="Recibido",L441="Confirmado",L441="Preparado",L441="En reparto",L441="Incidencia"),ISNUMBER(I441),INT(Ajustes!$C$5)&gt;INT(I441)),"Retrasado",IF(OR(L441="Entregado",L441="Facturado"),IF(AND(ISNUMBER(V441),ISNUMBER(N441),INT(Ajustes!$C$5)-INT(N441)&gt;V441),IF(L441="Entregado","Sin facturar","Cobro vencido"),""),IF(AND(ISNUMBER(V441),ISNUMBER(Q441),Q441&gt;V441),INDEX(Ajustes!$E$9:$E$17,MATCH(L441,Ajustes!$B$9:$B$17,0)),""))))))</f>
        <v/>
      </c>
      <c r="B441" s="22" t="n"/>
      <c r="C441" s="23" t="n"/>
      <c r="D441" s="24" t="n"/>
      <c r="E441" s="25" t="n"/>
      <c r="F441" s="25" t="n"/>
      <c r="G441" s="25" t="n"/>
      <c r="H441" s="26" t="n"/>
      <c r="I441" s="23" t="n"/>
      <c r="J441" s="25" t="n"/>
      <c r="K441" s="25" t="n"/>
      <c r="L441" s="25" t="n"/>
      <c r="M441" s="23" t="n"/>
      <c r="N441" s="23" t="n"/>
      <c r="O441" s="27" t="n"/>
      <c r="P441" s="25" t="n"/>
      <c r="Q441" s="28" t="str">
        <f>IF(OR(T441=0,L441="Cobrado",L441="Anulado",NOT(ISNUMBER(U441))),"",MAX(0,INT(Ajustes!$C$5)-INT(U441)))</f>
        <v/>
      </c>
      <c r="R441" s="28" t="str">
        <f>IF(OR(T441=0,L441="Anulado",NOT(ISNUMBER(N441)),NOT(ISNUMBER(I441))),"",IF(INT(N441)=INT(I441),"Sí",IF(INT(N441)&gt;INT(I441),"Tarde","Antes")))</f>
        <v/>
      </c>
      <c r="S441" t="str">
        <f>IF(T441=0,"",IF(L441="","falta el estado",IF(NOT(ISNUMBER(MATCH(L441,Ajustes!$B$9:$B$17,0))),"el estado no es de la lista",IF(E441="","falta el cliente",IF(OR(AND(C441&lt;&gt;"",NOT(ISNUMBER(C441))),AND(I441&lt;&gt;"",NOT(ISNUMBER(I441))),AND(M441&lt;&gt;"",NOT(ISNUMBER(M441))),AND(N441&lt;&gt;"",NOT(ISNUMBER(N441)))),"hay una fecha mal escrita",IF(AND(H441&lt;&gt;"",NOT(ISNUMBER(H441))),"el importe no es un número",IF(C441="","falta «Recibido el»",IF(AND(L441&lt;&gt;"Recibido",L441&lt;&gt;"Anulado",I441=""),"falta la entrega acordada",IF(AND(L441&lt;&gt;"Recibido",L441&lt;&gt;"Anulado",M441=""),"falta la fecha del estado",IF(AND(OR(L441="Entregado",L441="Facturado",L441="Cobrado"),N441=""),"falta «Entregado el»",IF(AND(N441&lt;&gt;"",OR(L441="Recibido",L441="Confirmado",L441="Preparado",L441="En reparto")),"tiene «Entregado el»: cambia el estado",IF(OR(INT(C441)&gt;INT(Ajustes!$C$5),AND(M441&lt;&gt;"",INT(M441)&gt;INT(Ajustes!$C$5)),AND(N441&lt;&gt;"",INT(N441)&gt;INT(Ajustes!$C$5))),"hay una fecha posterior a hoy",IF(AND(M441&lt;&gt;"",INT(M441)&lt;INT(C441)),"la fecha del estado es anterior a «Recibido el»",IF(AND(N441&lt;&gt;"",INT(N441)&lt;INT(C441)),"«Entregado el» es anterior a «Recibido el»",""))))))))))))))</f>
        <v/>
      </c>
      <c r="T441">
        <f>IF(COUNTA(B441:P441)&gt;0,1,0)</f>
        <v>0</v>
      </c>
      <c r="U441" t="str">
        <f>IF(T441=0,"",IF(AND(L441="Recibido",M441=""),IF(C441="","",C441),IF(M441="","",M441)))</f>
        <v/>
      </c>
      <c r="V441" t="str">
        <f>IF(OR(T441=0,NOT(ISNUMBER(MATCH(L441,Ajustes!$B$9:$B$17,0)))),"",IF(INDEX(Ajustes!$C$9:$C$17,MATCH(L441,Ajustes!$B$9:$B$17,0))="","",INDEX(Ajustes!$C$9:$C$17,MATCH(L441,Ajustes!$B$9:$B$17,0))))</f>
        <v/>
      </c>
      <c r="W441">
        <f>IF(AND(T441=1,N441="",OR(L441="Recibido",L441="Confirmado",L441="Preparado",L441="En reparto",L441="Incidencia")),1,0)</f>
        <v>0</v>
      </c>
      <c r="X441">
        <f>IF(S441&lt;&gt;"",1,0)</f>
        <v>0</v>
      </c>
      <c r="Y441">
        <f>IF(A441&lt;&gt;"",1,0)</f>
        <v>0</v>
      </c>
      <c r="Z441">
        <f>IF(T441=1,ROW()-5,0)</f>
        <v>0</v>
      </c>
    </row>
    <row r="442">
      <c r="A442" s="21" t="str">
        <f>IF(T442=0,"",IF(S442&lt;&gt;"","Revisa: "&amp;S442,IF(OR(L442="Cobrado",L442="Anulado"),"",IF(AND(N442="",OR(L442="Recibido",L442="Confirmado",L442="Preparado",L442="En reparto",L442="Incidencia"),ISNUMBER(I442),INT(Ajustes!$C$5)&gt;INT(I442)),"Retrasado",IF(OR(L442="Entregado",L442="Facturado"),IF(AND(ISNUMBER(V442),ISNUMBER(N442),INT(Ajustes!$C$5)-INT(N442)&gt;V442),IF(L442="Entregado","Sin facturar","Cobro vencido"),""),IF(AND(ISNUMBER(V442),ISNUMBER(Q442),Q442&gt;V442),INDEX(Ajustes!$E$9:$E$17,MATCH(L442,Ajustes!$B$9:$B$17,0)),""))))))</f>
        <v/>
      </c>
      <c r="B442" s="22" t="n"/>
      <c r="C442" s="23" t="n"/>
      <c r="D442" s="24" t="n"/>
      <c r="E442" s="25" t="n"/>
      <c r="F442" s="25" t="n"/>
      <c r="G442" s="25" t="n"/>
      <c r="H442" s="26" t="n"/>
      <c r="I442" s="23" t="n"/>
      <c r="J442" s="25" t="n"/>
      <c r="K442" s="25" t="n"/>
      <c r="L442" s="25" t="n"/>
      <c r="M442" s="23" t="n"/>
      <c r="N442" s="23" t="n"/>
      <c r="O442" s="27" t="n"/>
      <c r="P442" s="25" t="n"/>
      <c r="Q442" s="28" t="str">
        <f>IF(OR(T442=0,L442="Cobrado",L442="Anulado",NOT(ISNUMBER(U442))),"",MAX(0,INT(Ajustes!$C$5)-INT(U442)))</f>
        <v/>
      </c>
      <c r="R442" s="28" t="str">
        <f>IF(OR(T442=0,L442="Anulado",NOT(ISNUMBER(N442)),NOT(ISNUMBER(I442))),"",IF(INT(N442)=INT(I442),"Sí",IF(INT(N442)&gt;INT(I442),"Tarde","Antes")))</f>
        <v/>
      </c>
      <c r="S442" t="str">
        <f>IF(T442=0,"",IF(L442="","falta el estado",IF(NOT(ISNUMBER(MATCH(L442,Ajustes!$B$9:$B$17,0))),"el estado no es de la lista",IF(E442="","falta el cliente",IF(OR(AND(C442&lt;&gt;"",NOT(ISNUMBER(C442))),AND(I442&lt;&gt;"",NOT(ISNUMBER(I442))),AND(M442&lt;&gt;"",NOT(ISNUMBER(M442))),AND(N442&lt;&gt;"",NOT(ISNUMBER(N442)))),"hay una fecha mal escrita",IF(AND(H442&lt;&gt;"",NOT(ISNUMBER(H442))),"el importe no es un número",IF(C442="","falta «Recibido el»",IF(AND(L442&lt;&gt;"Recibido",L442&lt;&gt;"Anulado",I442=""),"falta la entrega acordada",IF(AND(L442&lt;&gt;"Recibido",L442&lt;&gt;"Anulado",M442=""),"falta la fecha del estado",IF(AND(OR(L442="Entregado",L442="Facturado",L442="Cobrado"),N442=""),"falta «Entregado el»",IF(AND(N442&lt;&gt;"",OR(L442="Recibido",L442="Confirmado",L442="Preparado",L442="En reparto")),"tiene «Entregado el»: cambia el estado",IF(OR(INT(C442)&gt;INT(Ajustes!$C$5),AND(M442&lt;&gt;"",INT(M442)&gt;INT(Ajustes!$C$5)),AND(N442&lt;&gt;"",INT(N442)&gt;INT(Ajustes!$C$5))),"hay una fecha posterior a hoy",IF(AND(M442&lt;&gt;"",INT(M442)&lt;INT(C442)),"la fecha del estado es anterior a «Recibido el»",IF(AND(N442&lt;&gt;"",INT(N442)&lt;INT(C442)),"«Entregado el» es anterior a «Recibido el»",""))))))))))))))</f>
        <v/>
      </c>
      <c r="T442">
        <f>IF(COUNTA(B442:P442)&gt;0,1,0)</f>
        <v>0</v>
      </c>
      <c r="U442" t="str">
        <f>IF(T442=0,"",IF(AND(L442="Recibido",M442=""),IF(C442="","",C442),IF(M442="","",M442)))</f>
        <v/>
      </c>
      <c r="V442" t="str">
        <f>IF(OR(T442=0,NOT(ISNUMBER(MATCH(L442,Ajustes!$B$9:$B$17,0)))),"",IF(INDEX(Ajustes!$C$9:$C$17,MATCH(L442,Ajustes!$B$9:$B$17,0))="","",INDEX(Ajustes!$C$9:$C$17,MATCH(L442,Ajustes!$B$9:$B$17,0))))</f>
        <v/>
      </c>
      <c r="W442">
        <f>IF(AND(T442=1,N442="",OR(L442="Recibido",L442="Confirmado",L442="Preparado",L442="En reparto",L442="Incidencia")),1,0)</f>
        <v>0</v>
      </c>
      <c r="X442">
        <f>IF(S442&lt;&gt;"",1,0)</f>
        <v>0</v>
      </c>
      <c r="Y442">
        <f>IF(A442&lt;&gt;"",1,0)</f>
        <v>0</v>
      </c>
      <c r="Z442">
        <f>IF(T442=1,ROW()-5,0)</f>
        <v>0</v>
      </c>
    </row>
    <row r="443">
      <c r="A443" s="21" t="str">
        <f>IF(T443=0,"",IF(S443&lt;&gt;"","Revisa: "&amp;S443,IF(OR(L443="Cobrado",L443="Anulado"),"",IF(AND(N443="",OR(L443="Recibido",L443="Confirmado",L443="Preparado",L443="En reparto",L443="Incidencia"),ISNUMBER(I443),INT(Ajustes!$C$5)&gt;INT(I443)),"Retrasado",IF(OR(L443="Entregado",L443="Facturado"),IF(AND(ISNUMBER(V443),ISNUMBER(N443),INT(Ajustes!$C$5)-INT(N443)&gt;V443),IF(L443="Entregado","Sin facturar","Cobro vencido"),""),IF(AND(ISNUMBER(V443),ISNUMBER(Q443),Q443&gt;V443),INDEX(Ajustes!$E$9:$E$17,MATCH(L443,Ajustes!$B$9:$B$17,0)),""))))))</f>
        <v/>
      </c>
      <c r="B443" s="22" t="n"/>
      <c r="C443" s="23" t="n"/>
      <c r="D443" s="24" t="n"/>
      <c r="E443" s="25" t="n"/>
      <c r="F443" s="25" t="n"/>
      <c r="G443" s="25" t="n"/>
      <c r="H443" s="26" t="n"/>
      <c r="I443" s="23" t="n"/>
      <c r="J443" s="25" t="n"/>
      <c r="K443" s="25" t="n"/>
      <c r="L443" s="25" t="n"/>
      <c r="M443" s="23" t="n"/>
      <c r="N443" s="23" t="n"/>
      <c r="O443" s="27" t="n"/>
      <c r="P443" s="25" t="n"/>
      <c r="Q443" s="28" t="str">
        <f>IF(OR(T443=0,L443="Cobrado",L443="Anulado",NOT(ISNUMBER(U443))),"",MAX(0,INT(Ajustes!$C$5)-INT(U443)))</f>
        <v/>
      </c>
      <c r="R443" s="28" t="str">
        <f>IF(OR(T443=0,L443="Anulado",NOT(ISNUMBER(N443)),NOT(ISNUMBER(I443))),"",IF(INT(N443)=INT(I443),"Sí",IF(INT(N443)&gt;INT(I443),"Tarde","Antes")))</f>
        <v/>
      </c>
      <c r="S443" t="str">
        <f>IF(T443=0,"",IF(L443="","falta el estado",IF(NOT(ISNUMBER(MATCH(L443,Ajustes!$B$9:$B$17,0))),"el estado no es de la lista",IF(E443="","falta el cliente",IF(OR(AND(C443&lt;&gt;"",NOT(ISNUMBER(C443))),AND(I443&lt;&gt;"",NOT(ISNUMBER(I443))),AND(M443&lt;&gt;"",NOT(ISNUMBER(M443))),AND(N443&lt;&gt;"",NOT(ISNUMBER(N443)))),"hay una fecha mal escrita",IF(AND(H443&lt;&gt;"",NOT(ISNUMBER(H443))),"el importe no es un número",IF(C443="","falta «Recibido el»",IF(AND(L443&lt;&gt;"Recibido",L443&lt;&gt;"Anulado",I443=""),"falta la entrega acordada",IF(AND(L443&lt;&gt;"Recibido",L443&lt;&gt;"Anulado",M443=""),"falta la fecha del estado",IF(AND(OR(L443="Entregado",L443="Facturado",L443="Cobrado"),N443=""),"falta «Entregado el»",IF(AND(N443&lt;&gt;"",OR(L443="Recibido",L443="Confirmado",L443="Preparado",L443="En reparto")),"tiene «Entregado el»: cambia el estado",IF(OR(INT(C443)&gt;INT(Ajustes!$C$5),AND(M443&lt;&gt;"",INT(M443)&gt;INT(Ajustes!$C$5)),AND(N443&lt;&gt;"",INT(N443)&gt;INT(Ajustes!$C$5))),"hay una fecha posterior a hoy",IF(AND(M443&lt;&gt;"",INT(M443)&lt;INT(C443)),"la fecha del estado es anterior a «Recibido el»",IF(AND(N443&lt;&gt;"",INT(N443)&lt;INT(C443)),"«Entregado el» es anterior a «Recibido el»",""))))))))))))))</f>
        <v/>
      </c>
      <c r="T443">
        <f>IF(COUNTA(B443:P443)&gt;0,1,0)</f>
        <v>0</v>
      </c>
      <c r="U443" t="str">
        <f>IF(T443=0,"",IF(AND(L443="Recibido",M443=""),IF(C443="","",C443),IF(M443="","",M443)))</f>
        <v/>
      </c>
      <c r="V443" t="str">
        <f>IF(OR(T443=0,NOT(ISNUMBER(MATCH(L443,Ajustes!$B$9:$B$17,0)))),"",IF(INDEX(Ajustes!$C$9:$C$17,MATCH(L443,Ajustes!$B$9:$B$17,0))="","",INDEX(Ajustes!$C$9:$C$17,MATCH(L443,Ajustes!$B$9:$B$17,0))))</f>
        <v/>
      </c>
      <c r="W443">
        <f>IF(AND(T443=1,N443="",OR(L443="Recibido",L443="Confirmado",L443="Preparado",L443="En reparto",L443="Incidencia")),1,0)</f>
        <v>0</v>
      </c>
      <c r="X443">
        <f>IF(S443&lt;&gt;"",1,0)</f>
        <v>0</v>
      </c>
      <c r="Y443">
        <f>IF(A443&lt;&gt;"",1,0)</f>
        <v>0</v>
      </c>
      <c r="Z443">
        <f>IF(T443=1,ROW()-5,0)</f>
        <v>0</v>
      </c>
    </row>
    <row r="444">
      <c r="A444" s="21" t="str">
        <f>IF(T444=0,"",IF(S444&lt;&gt;"","Revisa: "&amp;S444,IF(OR(L444="Cobrado",L444="Anulado"),"",IF(AND(N444="",OR(L444="Recibido",L444="Confirmado",L444="Preparado",L444="En reparto",L444="Incidencia"),ISNUMBER(I444),INT(Ajustes!$C$5)&gt;INT(I444)),"Retrasado",IF(OR(L444="Entregado",L444="Facturado"),IF(AND(ISNUMBER(V444),ISNUMBER(N444),INT(Ajustes!$C$5)-INT(N444)&gt;V444),IF(L444="Entregado","Sin facturar","Cobro vencido"),""),IF(AND(ISNUMBER(V444),ISNUMBER(Q444),Q444&gt;V444),INDEX(Ajustes!$E$9:$E$17,MATCH(L444,Ajustes!$B$9:$B$17,0)),""))))))</f>
        <v/>
      </c>
      <c r="B444" s="22" t="n"/>
      <c r="C444" s="23" t="n"/>
      <c r="D444" s="24" t="n"/>
      <c r="E444" s="25" t="n"/>
      <c r="F444" s="25" t="n"/>
      <c r="G444" s="25" t="n"/>
      <c r="H444" s="26" t="n"/>
      <c r="I444" s="23" t="n"/>
      <c r="J444" s="25" t="n"/>
      <c r="K444" s="25" t="n"/>
      <c r="L444" s="25" t="n"/>
      <c r="M444" s="23" t="n"/>
      <c r="N444" s="23" t="n"/>
      <c r="O444" s="27" t="n"/>
      <c r="P444" s="25" t="n"/>
      <c r="Q444" s="28" t="str">
        <f>IF(OR(T444=0,L444="Cobrado",L444="Anulado",NOT(ISNUMBER(U444))),"",MAX(0,INT(Ajustes!$C$5)-INT(U444)))</f>
        <v/>
      </c>
      <c r="R444" s="28" t="str">
        <f>IF(OR(T444=0,L444="Anulado",NOT(ISNUMBER(N444)),NOT(ISNUMBER(I444))),"",IF(INT(N444)=INT(I444),"Sí",IF(INT(N444)&gt;INT(I444),"Tarde","Antes")))</f>
        <v/>
      </c>
      <c r="S444" t="str">
        <f>IF(T444=0,"",IF(L444="","falta el estado",IF(NOT(ISNUMBER(MATCH(L444,Ajustes!$B$9:$B$17,0))),"el estado no es de la lista",IF(E444="","falta el cliente",IF(OR(AND(C444&lt;&gt;"",NOT(ISNUMBER(C444))),AND(I444&lt;&gt;"",NOT(ISNUMBER(I444))),AND(M444&lt;&gt;"",NOT(ISNUMBER(M444))),AND(N444&lt;&gt;"",NOT(ISNUMBER(N444)))),"hay una fecha mal escrita",IF(AND(H444&lt;&gt;"",NOT(ISNUMBER(H444))),"el importe no es un número",IF(C444="","falta «Recibido el»",IF(AND(L444&lt;&gt;"Recibido",L444&lt;&gt;"Anulado",I444=""),"falta la entrega acordada",IF(AND(L444&lt;&gt;"Recibido",L444&lt;&gt;"Anulado",M444=""),"falta la fecha del estado",IF(AND(OR(L444="Entregado",L444="Facturado",L444="Cobrado"),N444=""),"falta «Entregado el»",IF(AND(N444&lt;&gt;"",OR(L444="Recibido",L444="Confirmado",L444="Preparado",L444="En reparto")),"tiene «Entregado el»: cambia el estado",IF(OR(INT(C444)&gt;INT(Ajustes!$C$5),AND(M444&lt;&gt;"",INT(M444)&gt;INT(Ajustes!$C$5)),AND(N444&lt;&gt;"",INT(N444)&gt;INT(Ajustes!$C$5))),"hay una fecha posterior a hoy",IF(AND(M444&lt;&gt;"",INT(M444)&lt;INT(C444)),"la fecha del estado es anterior a «Recibido el»",IF(AND(N444&lt;&gt;"",INT(N444)&lt;INT(C444)),"«Entregado el» es anterior a «Recibido el»",""))))))))))))))</f>
        <v/>
      </c>
      <c r="T444">
        <f>IF(COUNTA(B444:P444)&gt;0,1,0)</f>
        <v>0</v>
      </c>
      <c r="U444" t="str">
        <f>IF(T444=0,"",IF(AND(L444="Recibido",M444=""),IF(C444="","",C444),IF(M444="","",M444)))</f>
        <v/>
      </c>
      <c r="V444" t="str">
        <f>IF(OR(T444=0,NOT(ISNUMBER(MATCH(L444,Ajustes!$B$9:$B$17,0)))),"",IF(INDEX(Ajustes!$C$9:$C$17,MATCH(L444,Ajustes!$B$9:$B$17,0))="","",INDEX(Ajustes!$C$9:$C$17,MATCH(L444,Ajustes!$B$9:$B$17,0))))</f>
        <v/>
      </c>
      <c r="W444">
        <f>IF(AND(T444=1,N444="",OR(L444="Recibido",L444="Confirmado",L444="Preparado",L444="En reparto",L444="Incidencia")),1,0)</f>
        <v>0</v>
      </c>
      <c r="X444">
        <f>IF(S444&lt;&gt;"",1,0)</f>
        <v>0</v>
      </c>
      <c r="Y444">
        <f>IF(A444&lt;&gt;"",1,0)</f>
        <v>0</v>
      </c>
      <c r="Z444">
        <f>IF(T444=1,ROW()-5,0)</f>
        <v>0</v>
      </c>
    </row>
    <row r="445">
      <c r="A445" s="21" t="str">
        <f>IF(T445=0,"",IF(S445&lt;&gt;"","Revisa: "&amp;S445,IF(OR(L445="Cobrado",L445="Anulado"),"",IF(AND(N445="",OR(L445="Recibido",L445="Confirmado",L445="Preparado",L445="En reparto",L445="Incidencia"),ISNUMBER(I445),INT(Ajustes!$C$5)&gt;INT(I445)),"Retrasado",IF(OR(L445="Entregado",L445="Facturado"),IF(AND(ISNUMBER(V445),ISNUMBER(N445),INT(Ajustes!$C$5)-INT(N445)&gt;V445),IF(L445="Entregado","Sin facturar","Cobro vencido"),""),IF(AND(ISNUMBER(V445),ISNUMBER(Q445),Q445&gt;V445),INDEX(Ajustes!$E$9:$E$17,MATCH(L445,Ajustes!$B$9:$B$17,0)),""))))))</f>
        <v/>
      </c>
      <c r="B445" s="22" t="n"/>
      <c r="C445" s="23" t="n"/>
      <c r="D445" s="24" t="n"/>
      <c r="E445" s="25" t="n"/>
      <c r="F445" s="25" t="n"/>
      <c r="G445" s="25" t="n"/>
      <c r="H445" s="26" t="n"/>
      <c r="I445" s="23" t="n"/>
      <c r="J445" s="25" t="n"/>
      <c r="K445" s="25" t="n"/>
      <c r="L445" s="25" t="n"/>
      <c r="M445" s="23" t="n"/>
      <c r="N445" s="23" t="n"/>
      <c r="O445" s="27" t="n"/>
      <c r="P445" s="25" t="n"/>
      <c r="Q445" s="28" t="str">
        <f>IF(OR(T445=0,L445="Cobrado",L445="Anulado",NOT(ISNUMBER(U445))),"",MAX(0,INT(Ajustes!$C$5)-INT(U445)))</f>
        <v/>
      </c>
      <c r="R445" s="28" t="str">
        <f>IF(OR(T445=0,L445="Anulado",NOT(ISNUMBER(N445)),NOT(ISNUMBER(I445))),"",IF(INT(N445)=INT(I445),"Sí",IF(INT(N445)&gt;INT(I445),"Tarde","Antes")))</f>
        <v/>
      </c>
      <c r="S445" t="str">
        <f>IF(T445=0,"",IF(L445="","falta el estado",IF(NOT(ISNUMBER(MATCH(L445,Ajustes!$B$9:$B$17,0))),"el estado no es de la lista",IF(E445="","falta el cliente",IF(OR(AND(C445&lt;&gt;"",NOT(ISNUMBER(C445))),AND(I445&lt;&gt;"",NOT(ISNUMBER(I445))),AND(M445&lt;&gt;"",NOT(ISNUMBER(M445))),AND(N445&lt;&gt;"",NOT(ISNUMBER(N445)))),"hay una fecha mal escrita",IF(AND(H445&lt;&gt;"",NOT(ISNUMBER(H445))),"el importe no es un número",IF(C445="","falta «Recibido el»",IF(AND(L445&lt;&gt;"Recibido",L445&lt;&gt;"Anulado",I445=""),"falta la entrega acordada",IF(AND(L445&lt;&gt;"Recibido",L445&lt;&gt;"Anulado",M445=""),"falta la fecha del estado",IF(AND(OR(L445="Entregado",L445="Facturado",L445="Cobrado"),N445=""),"falta «Entregado el»",IF(AND(N445&lt;&gt;"",OR(L445="Recibido",L445="Confirmado",L445="Preparado",L445="En reparto")),"tiene «Entregado el»: cambia el estado",IF(OR(INT(C445)&gt;INT(Ajustes!$C$5),AND(M445&lt;&gt;"",INT(M445)&gt;INT(Ajustes!$C$5)),AND(N445&lt;&gt;"",INT(N445)&gt;INT(Ajustes!$C$5))),"hay una fecha posterior a hoy",IF(AND(M445&lt;&gt;"",INT(M445)&lt;INT(C445)),"la fecha del estado es anterior a «Recibido el»",IF(AND(N445&lt;&gt;"",INT(N445)&lt;INT(C445)),"«Entregado el» es anterior a «Recibido el»",""))))))))))))))</f>
        <v/>
      </c>
      <c r="T445">
        <f>IF(COUNTA(B445:P445)&gt;0,1,0)</f>
        <v>0</v>
      </c>
      <c r="U445" t="str">
        <f>IF(T445=0,"",IF(AND(L445="Recibido",M445=""),IF(C445="","",C445),IF(M445="","",M445)))</f>
        <v/>
      </c>
      <c r="V445" t="str">
        <f>IF(OR(T445=0,NOT(ISNUMBER(MATCH(L445,Ajustes!$B$9:$B$17,0)))),"",IF(INDEX(Ajustes!$C$9:$C$17,MATCH(L445,Ajustes!$B$9:$B$17,0))="","",INDEX(Ajustes!$C$9:$C$17,MATCH(L445,Ajustes!$B$9:$B$17,0))))</f>
        <v/>
      </c>
      <c r="W445">
        <f>IF(AND(T445=1,N445="",OR(L445="Recibido",L445="Confirmado",L445="Preparado",L445="En reparto",L445="Incidencia")),1,0)</f>
        <v>0</v>
      </c>
      <c r="X445">
        <f>IF(S445&lt;&gt;"",1,0)</f>
        <v>0</v>
      </c>
      <c r="Y445">
        <f>IF(A445&lt;&gt;"",1,0)</f>
        <v>0</v>
      </c>
      <c r="Z445">
        <f>IF(T445=1,ROW()-5,0)</f>
        <v>0</v>
      </c>
    </row>
    <row r="446">
      <c r="A446" s="21" t="str">
        <f>IF(T446=0,"",IF(S446&lt;&gt;"","Revisa: "&amp;S446,IF(OR(L446="Cobrado",L446="Anulado"),"",IF(AND(N446="",OR(L446="Recibido",L446="Confirmado",L446="Preparado",L446="En reparto",L446="Incidencia"),ISNUMBER(I446),INT(Ajustes!$C$5)&gt;INT(I446)),"Retrasado",IF(OR(L446="Entregado",L446="Facturado"),IF(AND(ISNUMBER(V446),ISNUMBER(N446),INT(Ajustes!$C$5)-INT(N446)&gt;V446),IF(L446="Entregado","Sin facturar","Cobro vencido"),""),IF(AND(ISNUMBER(V446),ISNUMBER(Q446),Q446&gt;V446),INDEX(Ajustes!$E$9:$E$17,MATCH(L446,Ajustes!$B$9:$B$17,0)),""))))))</f>
        <v/>
      </c>
      <c r="B446" s="22" t="n"/>
      <c r="C446" s="23" t="n"/>
      <c r="D446" s="24" t="n"/>
      <c r="E446" s="25" t="n"/>
      <c r="F446" s="25" t="n"/>
      <c r="G446" s="25" t="n"/>
      <c r="H446" s="26" t="n"/>
      <c r="I446" s="23" t="n"/>
      <c r="J446" s="25" t="n"/>
      <c r="K446" s="25" t="n"/>
      <c r="L446" s="25" t="n"/>
      <c r="M446" s="23" t="n"/>
      <c r="N446" s="23" t="n"/>
      <c r="O446" s="27" t="n"/>
      <c r="P446" s="25" t="n"/>
      <c r="Q446" s="28" t="str">
        <f>IF(OR(T446=0,L446="Cobrado",L446="Anulado",NOT(ISNUMBER(U446))),"",MAX(0,INT(Ajustes!$C$5)-INT(U446)))</f>
        <v/>
      </c>
      <c r="R446" s="28" t="str">
        <f>IF(OR(T446=0,L446="Anulado",NOT(ISNUMBER(N446)),NOT(ISNUMBER(I446))),"",IF(INT(N446)=INT(I446),"Sí",IF(INT(N446)&gt;INT(I446),"Tarde","Antes")))</f>
        <v/>
      </c>
      <c r="S446" t="str">
        <f>IF(T446=0,"",IF(L446="","falta el estado",IF(NOT(ISNUMBER(MATCH(L446,Ajustes!$B$9:$B$17,0))),"el estado no es de la lista",IF(E446="","falta el cliente",IF(OR(AND(C446&lt;&gt;"",NOT(ISNUMBER(C446))),AND(I446&lt;&gt;"",NOT(ISNUMBER(I446))),AND(M446&lt;&gt;"",NOT(ISNUMBER(M446))),AND(N446&lt;&gt;"",NOT(ISNUMBER(N446)))),"hay una fecha mal escrita",IF(AND(H446&lt;&gt;"",NOT(ISNUMBER(H446))),"el importe no es un número",IF(C446="","falta «Recibido el»",IF(AND(L446&lt;&gt;"Recibido",L446&lt;&gt;"Anulado",I446=""),"falta la entrega acordada",IF(AND(L446&lt;&gt;"Recibido",L446&lt;&gt;"Anulado",M446=""),"falta la fecha del estado",IF(AND(OR(L446="Entregado",L446="Facturado",L446="Cobrado"),N446=""),"falta «Entregado el»",IF(AND(N446&lt;&gt;"",OR(L446="Recibido",L446="Confirmado",L446="Preparado",L446="En reparto")),"tiene «Entregado el»: cambia el estado",IF(OR(INT(C446)&gt;INT(Ajustes!$C$5),AND(M446&lt;&gt;"",INT(M446)&gt;INT(Ajustes!$C$5)),AND(N446&lt;&gt;"",INT(N446)&gt;INT(Ajustes!$C$5))),"hay una fecha posterior a hoy",IF(AND(M446&lt;&gt;"",INT(M446)&lt;INT(C446)),"la fecha del estado es anterior a «Recibido el»",IF(AND(N446&lt;&gt;"",INT(N446)&lt;INT(C446)),"«Entregado el» es anterior a «Recibido el»",""))))))))))))))</f>
        <v/>
      </c>
      <c r="T446">
        <f>IF(COUNTA(B446:P446)&gt;0,1,0)</f>
        <v>0</v>
      </c>
      <c r="U446" t="str">
        <f>IF(T446=0,"",IF(AND(L446="Recibido",M446=""),IF(C446="","",C446),IF(M446="","",M446)))</f>
        <v/>
      </c>
      <c r="V446" t="str">
        <f>IF(OR(T446=0,NOT(ISNUMBER(MATCH(L446,Ajustes!$B$9:$B$17,0)))),"",IF(INDEX(Ajustes!$C$9:$C$17,MATCH(L446,Ajustes!$B$9:$B$17,0))="","",INDEX(Ajustes!$C$9:$C$17,MATCH(L446,Ajustes!$B$9:$B$17,0))))</f>
        <v/>
      </c>
      <c r="W446">
        <f>IF(AND(T446=1,N446="",OR(L446="Recibido",L446="Confirmado",L446="Preparado",L446="En reparto",L446="Incidencia")),1,0)</f>
        <v>0</v>
      </c>
      <c r="X446">
        <f>IF(S446&lt;&gt;"",1,0)</f>
        <v>0</v>
      </c>
      <c r="Y446">
        <f>IF(A446&lt;&gt;"",1,0)</f>
        <v>0</v>
      </c>
      <c r="Z446">
        <f>IF(T446=1,ROW()-5,0)</f>
        <v>0</v>
      </c>
    </row>
    <row r="447">
      <c r="A447" s="21" t="str">
        <f>IF(T447=0,"",IF(S447&lt;&gt;"","Revisa: "&amp;S447,IF(OR(L447="Cobrado",L447="Anulado"),"",IF(AND(N447="",OR(L447="Recibido",L447="Confirmado",L447="Preparado",L447="En reparto",L447="Incidencia"),ISNUMBER(I447),INT(Ajustes!$C$5)&gt;INT(I447)),"Retrasado",IF(OR(L447="Entregado",L447="Facturado"),IF(AND(ISNUMBER(V447),ISNUMBER(N447),INT(Ajustes!$C$5)-INT(N447)&gt;V447),IF(L447="Entregado","Sin facturar","Cobro vencido"),""),IF(AND(ISNUMBER(V447),ISNUMBER(Q447),Q447&gt;V447),INDEX(Ajustes!$E$9:$E$17,MATCH(L447,Ajustes!$B$9:$B$17,0)),""))))))</f>
        <v/>
      </c>
      <c r="B447" s="22" t="n"/>
      <c r="C447" s="23" t="n"/>
      <c r="D447" s="24" t="n"/>
      <c r="E447" s="25" t="n"/>
      <c r="F447" s="25" t="n"/>
      <c r="G447" s="25" t="n"/>
      <c r="H447" s="26" t="n"/>
      <c r="I447" s="23" t="n"/>
      <c r="J447" s="25" t="n"/>
      <c r="K447" s="25" t="n"/>
      <c r="L447" s="25" t="n"/>
      <c r="M447" s="23" t="n"/>
      <c r="N447" s="23" t="n"/>
      <c r="O447" s="27" t="n"/>
      <c r="P447" s="25" t="n"/>
      <c r="Q447" s="28" t="str">
        <f>IF(OR(T447=0,L447="Cobrado",L447="Anulado",NOT(ISNUMBER(U447))),"",MAX(0,INT(Ajustes!$C$5)-INT(U447)))</f>
        <v/>
      </c>
      <c r="R447" s="28" t="str">
        <f>IF(OR(T447=0,L447="Anulado",NOT(ISNUMBER(N447)),NOT(ISNUMBER(I447))),"",IF(INT(N447)=INT(I447),"Sí",IF(INT(N447)&gt;INT(I447),"Tarde","Antes")))</f>
        <v/>
      </c>
      <c r="S447" t="str">
        <f>IF(T447=0,"",IF(L447="","falta el estado",IF(NOT(ISNUMBER(MATCH(L447,Ajustes!$B$9:$B$17,0))),"el estado no es de la lista",IF(E447="","falta el cliente",IF(OR(AND(C447&lt;&gt;"",NOT(ISNUMBER(C447))),AND(I447&lt;&gt;"",NOT(ISNUMBER(I447))),AND(M447&lt;&gt;"",NOT(ISNUMBER(M447))),AND(N447&lt;&gt;"",NOT(ISNUMBER(N447)))),"hay una fecha mal escrita",IF(AND(H447&lt;&gt;"",NOT(ISNUMBER(H447))),"el importe no es un número",IF(C447="","falta «Recibido el»",IF(AND(L447&lt;&gt;"Recibido",L447&lt;&gt;"Anulado",I447=""),"falta la entrega acordada",IF(AND(L447&lt;&gt;"Recibido",L447&lt;&gt;"Anulado",M447=""),"falta la fecha del estado",IF(AND(OR(L447="Entregado",L447="Facturado",L447="Cobrado"),N447=""),"falta «Entregado el»",IF(AND(N447&lt;&gt;"",OR(L447="Recibido",L447="Confirmado",L447="Preparado",L447="En reparto")),"tiene «Entregado el»: cambia el estado",IF(OR(INT(C447)&gt;INT(Ajustes!$C$5),AND(M447&lt;&gt;"",INT(M447)&gt;INT(Ajustes!$C$5)),AND(N447&lt;&gt;"",INT(N447)&gt;INT(Ajustes!$C$5))),"hay una fecha posterior a hoy",IF(AND(M447&lt;&gt;"",INT(M447)&lt;INT(C447)),"la fecha del estado es anterior a «Recibido el»",IF(AND(N447&lt;&gt;"",INT(N447)&lt;INT(C447)),"«Entregado el» es anterior a «Recibido el»",""))))))))))))))</f>
        <v/>
      </c>
      <c r="T447">
        <f>IF(COUNTA(B447:P447)&gt;0,1,0)</f>
        <v>0</v>
      </c>
      <c r="U447" t="str">
        <f>IF(T447=0,"",IF(AND(L447="Recibido",M447=""),IF(C447="","",C447),IF(M447="","",M447)))</f>
        <v/>
      </c>
      <c r="V447" t="str">
        <f>IF(OR(T447=0,NOT(ISNUMBER(MATCH(L447,Ajustes!$B$9:$B$17,0)))),"",IF(INDEX(Ajustes!$C$9:$C$17,MATCH(L447,Ajustes!$B$9:$B$17,0))="","",INDEX(Ajustes!$C$9:$C$17,MATCH(L447,Ajustes!$B$9:$B$17,0))))</f>
        <v/>
      </c>
      <c r="W447">
        <f>IF(AND(T447=1,N447="",OR(L447="Recibido",L447="Confirmado",L447="Preparado",L447="En reparto",L447="Incidencia")),1,0)</f>
        <v>0</v>
      </c>
      <c r="X447">
        <f>IF(S447&lt;&gt;"",1,0)</f>
        <v>0</v>
      </c>
      <c r="Y447">
        <f>IF(A447&lt;&gt;"",1,0)</f>
        <v>0</v>
      </c>
      <c r="Z447">
        <f>IF(T447=1,ROW()-5,0)</f>
        <v>0</v>
      </c>
    </row>
    <row r="448">
      <c r="A448" s="21" t="str">
        <f>IF(T448=0,"",IF(S448&lt;&gt;"","Revisa: "&amp;S448,IF(OR(L448="Cobrado",L448="Anulado"),"",IF(AND(N448="",OR(L448="Recibido",L448="Confirmado",L448="Preparado",L448="En reparto",L448="Incidencia"),ISNUMBER(I448),INT(Ajustes!$C$5)&gt;INT(I448)),"Retrasado",IF(OR(L448="Entregado",L448="Facturado"),IF(AND(ISNUMBER(V448),ISNUMBER(N448),INT(Ajustes!$C$5)-INT(N448)&gt;V448),IF(L448="Entregado","Sin facturar","Cobro vencido"),""),IF(AND(ISNUMBER(V448),ISNUMBER(Q448),Q448&gt;V448),INDEX(Ajustes!$E$9:$E$17,MATCH(L448,Ajustes!$B$9:$B$17,0)),""))))))</f>
        <v/>
      </c>
      <c r="B448" s="22" t="n"/>
      <c r="C448" s="23" t="n"/>
      <c r="D448" s="24" t="n"/>
      <c r="E448" s="25" t="n"/>
      <c r="F448" s="25" t="n"/>
      <c r="G448" s="25" t="n"/>
      <c r="H448" s="26" t="n"/>
      <c r="I448" s="23" t="n"/>
      <c r="J448" s="25" t="n"/>
      <c r="K448" s="25" t="n"/>
      <c r="L448" s="25" t="n"/>
      <c r="M448" s="23" t="n"/>
      <c r="N448" s="23" t="n"/>
      <c r="O448" s="27" t="n"/>
      <c r="P448" s="25" t="n"/>
      <c r="Q448" s="28" t="str">
        <f>IF(OR(T448=0,L448="Cobrado",L448="Anulado",NOT(ISNUMBER(U448))),"",MAX(0,INT(Ajustes!$C$5)-INT(U448)))</f>
        <v/>
      </c>
      <c r="R448" s="28" t="str">
        <f>IF(OR(T448=0,L448="Anulado",NOT(ISNUMBER(N448)),NOT(ISNUMBER(I448))),"",IF(INT(N448)=INT(I448),"Sí",IF(INT(N448)&gt;INT(I448),"Tarde","Antes")))</f>
        <v/>
      </c>
      <c r="S448" t="str">
        <f>IF(T448=0,"",IF(L448="","falta el estado",IF(NOT(ISNUMBER(MATCH(L448,Ajustes!$B$9:$B$17,0))),"el estado no es de la lista",IF(E448="","falta el cliente",IF(OR(AND(C448&lt;&gt;"",NOT(ISNUMBER(C448))),AND(I448&lt;&gt;"",NOT(ISNUMBER(I448))),AND(M448&lt;&gt;"",NOT(ISNUMBER(M448))),AND(N448&lt;&gt;"",NOT(ISNUMBER(N448)))),"hay una fecha mal escrita",IF(AND(H448&lt;&gt;"",NOT(ISNUMBER(H448))),"el importe no es un número",IF(C448="","falta «Recibido el»",IF(AND(L448&lt;&gt;"Recibido",L448&lt;&gt;"Anulado",I448=""),"falta la entrega acordada",IF(AND(L448&lt;&gt;"Recibido",L448&lt;&gt;"Anulado",M448=""),"falta la fecha del estado",IF(AND(OR(L448="Entregado",L448="Facturado",L448="Cobrado"),N448=""),"falta «Entregado el»",IF(AND(N448&lt;&gt;"",OR(L448="Recibido",L448="Confirmado",L448="Preparado",L448="En reparto")),"tiene «Entregado el»: cambia el estado",IF(OR(INT(C448)&gt;INT(Ajustes!$C$5),AND(M448&lt;&gt;"",INT(M448)&gt;INT(Ajustes!$C$5)),AND(N448&lt;&gt;"",INT(N448)&gt;INT(Ajustes!$C$5))),"hay una fecha posterior a hoy",IF(AND(M448&lt;&gt;"",INT(M448)&lt;INT(C448)),"la fecha del estado es anterior a «Recibido el»",IF(AND(N448&lt;&gt;"",INT(N448)&lt;INT(C448)),"«Entregado el» es anterior a «Recibido el»",""))))))))))))))</f>
        <v/>
      </c>
      <c r="T448">
        <f>IF(COUNTA(B448:P448)&gt;0,1,0)</f>
        <v>0</v>
      </c>
      <c r="U448" t="str">
        <f>IF(T448=0,"",IF(AND(L448="Recibido",M448=""),IF(C448="","",C448),IF(M448="","",M448)))</f>
        <v/>
      </c>
      <c r="V448" t="str">
        <f>IF(OR(T448=0,NOT(ISNUMBER(MATCH(L448,Ajustes!$B$9:$B$17,0)))),"",IF(INDEX(Ajustes!$C$9:$C$17,MATCH(L448,Ajustes!$B$9:$B$17,0))="","",INDEX(Ajustes!$C$9:$C$17,MATCH(L448,Ajustes!$B$9:$B$17,0))))</f>
        <v/>
      </c>
      <c r="W448">
        <f>IF(AND(T448=1,N448="",OR(L448="Recibido",L448="Confirmado",L448="Preparado",L448="En reparto",L448="Incidencia")),1,0)</f>
        <v>0</v>
      </c>
      <c r="X448">
        <f>IF(S448&lt;&gt;"",1,0)</f>
        <v>0</v>
      </c>
      <c r="Y448">
        <f>IF(A448&lt;&gt;"",1,0)</f>
        <v>0</v>
      </c>
      <c r="Z448">
        <f>IF(T448=1,ROW()-5,0)</f>
        <v>0</v>
      </c>
    </row>
    <row r="449">
      <c r="A449" s="21" t="str">
        <f>IF(T449=0,"",IF(S449&lt;&gt;"","Revisa: "&amp;S449,IF(OR(L449="Cobrado",L449="Anulado"),"",IF(AND(N449="",OR(L449="Recibido",L449="Confirmado",L449="Preparado",L449="En reparto",L449="Incidencia"),ISNUMBER(I449),INT(Ajustes!$C$5)&gt;INT(I449)),"Retrasado",IF(OR(L449="Entregado",L449="Facturado"),IF(AND(ISNUMBER(V449),ISNUMBER(N449),INT(Ajustes!$C$5)-INT(N449)&gt;V449),IF(L449="Entregado","Sin facturar","Cobro vencido"),""),IF(AND(ISNUMBER(V449),ISNUMBER(Q449),Q449&gt;V449),INDEX(Ajustes!$E$9:$E$17,MATCH(L449,Ajustes!$B$9:$B$17,0)),""))))))</f>
        <v/>
      </c>
      <c r="B449" s="22" t="n"/>
      <c r="C449" s="23" t="n"/>
      <c r="D449" s="24" t="n"/>
      <c r="E449" s="25" t="n"/>
      <c r="F449" s="25" t="n"/>
      <c r="G449" s="25" t="n"/>
      <c r="H449" s="26" t="n"/>
      <c r="I449" s="23" t="n"/>
      <c r="J449" s="25" t="n"/>
      <c r="K449" s="25" t="n"/>
      <c r="L449" s="25" t="n"/>
      <c r="M449" s="23" t="n"/>
      <c r="N449" s="23" t="n"/>
      <c r="O449" s="27" t="n"/>
      <c r="P449" s="25" t="n"/>
      <c r="Q449" s="28" t="str">
        <f>IF(OR(T449=0,L449="Cobrado",L449="Anulado",NOT(ISNUMBER(U449))),"",MAX(0,INT(Ajustes!$C$5)-INT(U449)))</f>
        <v/>
      </c>
      <c r="R449" s="28" t="str">
        <f>IF(OR(T449=0,L449="Anulado",NOT(ISNUMBER(N449)),NOT(ISNUMBER(I449))),"",IF(INT(N449)=INT(I449),"Sí",IF(INT(N449)&gt;INT(I449),"Tarde","Antes")))</f>
        <v/>
      </c>
      <c r="S449" t="str">
        <f>IF(T449=0,"",IF(L449="","falta el estado",IF(NOT(ISNUMBER(MATCH(L449,Ajustes!$B$9:$B$17,0))),"el estado no es de la lista",IF(E449="","falta el cliente",IF(OR(AND(C449&lt;&gt;"",NOT(ISNUMBER(C449))),AND(I449&lt;&gt;"",NOT(ISNUMBER(I449))),AND(M449&lt;&gt;"",NOT(ISNUMBER(M449))),AND(N449&lt;&gt;"",NOT(ISNUMBER(N449)))),"hay una fecha mal escrita",IF(AND(H449&lt;&gt;"",NOT(ISNUMBER(H449))),"el importe no es un número",IF(C449="","falta «Recibido el»",IF(AND(L449&lt;&gt;"Recibido",L449&lt;&gt;"Anulado",I449=""),"falta la entrega acordada",IF(AND(L449&lt;&gt;"Recibido",L449&lt;&gt;"Anulado",M449=""),"falta la fecha del estado",IF(AND(OR(L449="Entregado",L449="Facturado",L449="Cobrado"),N449=""),"falta «Entregado el»",IF(AND(N449&lt;&gt;"",OR(L449="Recibido",L449="Confirmado",L449="Preparado",L449="En reparto")),"tiene «Entregado el»: cambia el estado",IF(OR(INT(C449)&gt;INT(Ajustes!$C$5),AND(M449&lt;&gt;"",INT(M449)&gt;INT(Ajustes!$C$5)),AND(N449&lt;&gt;"",INT(N449)&gt;INT(Ajustes!$C$5))),"hay una fecha posterior a hoy",IF(AND(M449&lt;&gt;"",INT(M449)&lt;INT(C449)),"la fecha del estado es anterior a «Recibido el»",IF(AND(N449&lt;&gt;"",INT(N449)&lt;INT(C449)),"«Entregado el» es anterior a «Recibido el»",""))))))))))))))</f>
        <v/>
      </c>
      <c r="T449">
        <f>IF(COUNTA(B449:P449)&gt;0,1,0)</f>
        <v>0</v>
      </c>
      <c r="U449" t="str">
        <f>IF(T449=0,"",IF(AND(L449="Recibido",M449=""),IF(C449="","",C449),IF(M449="","",M449)))</f>
        <v/>
      </c>
      <c r="V449" t="str">
        <f>IF(OR(T449=0,NOT(ISNUMBER(MATCH(L449,Ajustes!$B$9:$B$17,0)))),"",IF(INDEX(Ajustes!$C$9:$C$17,MATCH(L449,Ajustes!$B$9:$B$17,0))="","",INDEX(Ajustes!$C$9:$C$17,MATCH(L449,Ajustes!$B$9:$B$17,0))))</f>
        <v/>
      </c>
      <c r="W449">
        <f>IF(AND(T449=1,N449="",OR(L449="Recibido",L449="Confirmado",L449="Preparado",L449="En reparto",L449="Incidencia")),1,0)</f>
        <v>0</v>
      </c>
      <c r="X449">
        <f>IF(S449&lt;&gt;"",1,0)</f>
        <v>0</v>
      </c>
      <c r="Y449">
        <f>IF(A449&lt;&gt;"",1,0)</f>
        <v>0</v>
      </c>
      <c r="Z449">
        <f>IF(T449=1,ROW()-5,0)</f>
        <v>0</v>
      </c>
    </row>
    <row r="450">
      <c r="A450" s="21" t="str">
        <f>IF(T450=0,"",IF(S450&lt;&gt;"","Revisa: "&amp;S450,IF(OR(L450="Cobrado",L450="Anulado"),"",IF(AND(N450="",OR(L450="Recibido",L450="Confirmado",L450="Preparado",L450="En reparto",L450="Incidencia"),ISNUMBER(I450),INT(Ajustes!$C$5)&gt;INT(I450)),"Retrasado",IF(OR(L450="Entregado",L450="Facturado"),IF(AND(ISNUMBER(V450),ISNUMBER(N450),INT(Ajustes!$C$5)-INT(N450)&gt;V450),IF(L450="Entregado","Sin facturar","Cobro vencido"),""),IF(AND(ISNUMBER(V450),ISNUMBER(Q450),Q450&gt;V450),INDEX(Ajustes!$E$9:$E$17,MATCH(L450,Ajustes!$B$9:$B$17,0)),""))))))</f>
        <v/>
      </c>
      <c r="B450" s="22" t="n"/>
      <c r="C450" s="23" t="n"/>
      <c r="D450" s="24" t="n"/>
      <c r="E450" s="25" t="n"/>
      <c r="F450" s="25" t="n"/>
      <c r="G450" s="25" t="n"/>
      <c r="H450" s="26" t="n"/>
      <c r="I450" s="23" t="n"/>
      <c r="J450" s="25" t="n"/>
      <c r="K450" s="25" t="n"/>
      <c r="L450" s="25" t="n"/>
      <c r="M450" s="23" t="n"/>
      <c r="N450" s="23" t="n"/>
      <c r="O450" s="27" t="n"/>
      <c r="P450" s="25" t="n"/>
      <c r="Q450" s="28" t="str">
        <f>IF(OR(T450=0,L450="Cobrado",L450="Anulado",NOT(ISNUMBER(U450))),"",MAX(0,INT(Ajustes!$C$5)-INT(U450)))</f>
        <v/>
      </c>
      <c r="R450" s="28" t="str">
        <f>IF(OR(T450=0,L450="Anulado",NOT(ISNUMBER(N450)),NOT(ISNUMBER(I450))),"",IF(INT(N450)=INT(I450),"Sí",IF(INT(N450)&gt;INT(I450),"Tarde","Antes")))</f>
        <v/>
      </c>
      <c r="S450" t="str">
        <f>IF(T450=0,"",IF(L450="","falta el estado",IF(NOT(ISNUMBER(MATCH(L450,Ajustes!$B$9:$B$17,0))),"el estado no es de la lista",IF(E450="","falta el cliente",IF(OR(AND(C450&lt;&gt;"",NOT(ISNUMBER(C450))),AND(I450&lt;&gt;"",NOT(ISNUMBER(I450))),AND(M450&lt;&gt;"",NOT(ISNUMBER(M450))),AND(N450&lt;&gt;"",NOT(ISNUMBER(N450)))),"hay una fecha mal escrita",IF(AND(H450&lt;&gt;"",NOT(ISNUMBER(H450))),"el importe no es un número",IF(C450="","falta «Recibido el»",IF(AND(L450&lt;&gt;"Recibido",L450&lt;&gt;"Anulado",I450=""),"falta la entrega acordada",IF(AND(L450&lt;&gt;"Recibido",L450&lt;&gt;"Anulado",M450=""),"falta la fecha del estado",IF(AND(OR(L450="Entregado",L450="Facturado",L450="Cobrado"),N450=""),"falta «Entregado el»",IF(AND(N450&lt;&gt;"",OR(L450="Recibido",L450="Confirmado",L450="Preparado",L450="En reparto")),"tiene «Entregado el»: cambia el estado",IF(OR(INT(C450)&gt;INT(Ajustes!$C$5),AND(M450&lt;&gt;"",INT(M450)&gt;INT(Ajustes!$C$5)),AND(N450&lt;&gt;"",INT(N450)&gt;INT(Ajustes!$C$5))),"hay una fecha posterior a hoy",IF(AND(M450&lt;&gt;"",INT(M450)&lt;INT(C450)),"la fecha del estado es anterior a «Recibido el»",IF(AND(N450&lt;&gt;"",INT(N450)&lt;INT(C450)),"«Entregado el» es anterior a «Recibido el»",""))))))))))))))</f>
        <v/>
      </c>
      <c r="T450">
        <f>IF(COUNTA(B450:P450)&gt;0,1,0)</f>
        <v>0</v>
      </c>
      <c r="U450" t="str">
        <f>IF(T450=0,"",IF(AND(L450="Recibido",M450=""),IF(C450="","",C450),IF(M450="","",M450)))</f>
        <v/>
      </c>
      <c r="V450" t="str">
        <f>IF(OR(T450=0,NOT(ISNUMBER(MATCH(L450,Ajustes!$B$9:$B$17,0)))),"",IF(INDEX(Ajustes!$C$9:$C$17,MATCH(L450,Ajustes!$B$9:$B$17,0))="","",INDEX(Ajustes!$C$9:$C$17,MATCH(L450,Ajustes!$B$9:$B$17,0))))</f>
        <v/>
      </c>
      <c r="W450">
        <f>IF(AND(T450=1,N450="",OR(L450="Recibido",L450="Confirmado",L450="Preparado",L450="En reparto",L450="Incidencia")),1,0)</f>
        <v>0</v>
      </c>
      <c r="X450">
        <f>IF(S450&lt;&gt;"",1,0)</f>
        <v>0</v>
      </c>
      <c r="Y450">
        <f>IF(A450&lt;&gt;"",1,0)</f>
        <v>0</v>
      </c>
      <c r="Z450">
        <f>IF(T450=1,ROW()-5,0)</f>
        <v>0</v>
      </c>
    </row>
    <row r="451">
      <c r="A451" s="21" t="str">
        <f>IF(T451=0,"",IF(S451&lt;&gt;"","Revisa: "&amp;S451,IF(OR(L451="Cobrado",L451="Anulado"),"",IF(AND(N451="",OR(L451="Recibido",L451="Confirmado",L451="Preparado",L451="En reparto",L451="Incidencia"),ISNUMBER(I451),INT(Ajustes!$C$5)&gt;INT(I451)),"Retrasado",IF(OR(L451="Entregado",L451="Facturado"),IF(AND(ISNUMBER(V451),ISNUMBER(N451),INT(Ajustes!$C$5)-INT(N451)&gt;V451),IF(L451="Entregado","Sin facturar","Cobro vencido"),""),IF(AND(ISNUMBER(V451),ISNUMBER(Q451),Q451&gt;V451),INDEX(Ajustes!$E$9:$E$17,MATCH(L451,Ajustes!$B$9:$B$17,0)),""))))))</f>
        <v/>
      </c>
      <c r="B451" s="22" t="n"/>
      <c r="C451" s="23" t="n"/>
      <c r="D451" s="24" t="n"/>
      <c r="E451" s="25" t="n"/>
      <c r="F451" s="25" t="n"/>
      <c r="G451" s="25" t="n"/>
      <c r="H451" s="26" t="n"/>
      <c r="I451" s="23" t="n"/>
      <c r="J451" s="25" t="n"/>
      <c r="K451" s="25" t="n"/>
      <c r="L451" s="25" t="n"/>
      <c r="M451" s="23" t="n"/>
      <c r="N451" s="23" t="n"/>
      <c r="O451" s="27" t="n"/>
      <c r="P451" s="25" t="n"/>
      <c r="Q451" s="28" t="str">
        <f>IF(OR(T451=0,L451="Cobrado",L451="Anulado",NOT(ISNUMBER(U451))),"",MAX(0,INT(Ajustes!$C$5)-INT(U451)))</f>
        <v/>
      </c>
      <c r="R451" s="28" t="str">
        <f>IF(OR(T451=0,L451="Anulado",NOT(ISNUMBER(N451)),NOT(ISNUMBER(I451))),"",IF(INT(N451)=INT(I451),"Sí",IF(INT(N451)&gt;INT(I451),"Tarde","Antes")))</f>
        <v/>
      </c>
      <c r="S451" t="str">
        <f>IF(T451=0,"",IF(L451="","falta el estado",IF(NOT(ISNUMBER(MATCH(L451,Ajustes!$B$9:$B$17,0))),"el estado no es de la lista",IF(E451="","falta el cliente",IF(OR(AND(C451&lt;&gt;"",NOT(ISNUMBER(C451))),AND(I451&lt;&gt;"",NOT(ISNUMBER(I451))),AND(M451&lt;&gt;"",NOT(ISNUMBER(M451))),AND(N451&lt;&gt;"",NOT(ISNUMBER(N451)))),"hay una fecha mal escrita",IF(AND(H451&lt;&gt;"",NOT(ISNUMBER(H451))),"el importe no es un número",IF(C451="","falta «Recibido el»",IF(AND(L451&lt;&gt;"Recibido",L451&lt;&gt;"Anulado",I451=""),"falta la entrega acordada",IF(AND(L451&lt;&gt;"Recibido",L451&lt;&gt;"Anulado",M451=""),"falta la fecha del estado",IF(AND(OR(L451="Entregado",L451="Facturado",L451="Cobrado"),N451=""),"falta «Entregado el»",IF(AND(N451&lt;&gt;"",OR(L451="Recibido",L451="Confirmado",L451="Preparado",L451="En reparto")),"tiene «Entregado el»: cambia el estado",IF(OR(INT(C451)&gt;INT(Ajustes!$C$5),AND(M451&lt;&gt;"",INT(M451)&gt;INT(Ajustes!$C$5)),AND(N451&lt;&gt;"",INT(N451)&gt;INT(Ajustes!$C$5))),"hay una fecha posterior a hoy",IF(AND(M451&lt;&gt;"",INT(M451)&lt;INT(C451)),"la fecha del estado es anterior a «Recibido el»",IF(AND(N451&lt;&gt;"",INT(N451)&lt;INT(C451)),"«Entregado el» es anterior a «Recibido el»",""))))))))))))))</f>
        <v/>
      </c>
      <c r="T451">
        <f>IF(COUNTA(B451:P451)&gt;0,1,0)</f>
        <v>0</v>
      </c>
      <c r="U451" t="str">
        <f>IF(T451=0,"",IF(AND(L451="Recibido",M451=""),IF(C451="","",C451),IF(M451="","",M451)))</f>
        <v/>
      </c>
      <c r="V451" t="str">
        <f>IF(OR(T451=0,NOT(ISNUMBER(MATCH(L451,Ajustes!$B$9:$B$17,0)))),"",IF(INDEX(Ajustes!$C$9:$C$17,MATCH(L451,Ajustes!$B$9:$B$17,0))="","",INDEX(Ajustes!$C$9:$C$17,MATCH(L451,Ajustes!$B$9:$B$17,0))))</f>
        <v/>
      </c>
      <c r="W451">
        <f>IF(AND(T451=1,N451="",OR(L451="Recibido",L451="Confirmado",L451="Preparado",L451="En reparto",L451="Incidencia")),1,0)</f>
        <v>0</v>
      </c>
      <c r="X451">
        <f>IF(S451&lt;&gt;"",1,0)</f>
        <v>0</v>
      </c>
      <c r="Y451">
        <f>IF(A451&lt;&gt;"",1,0)</f>
        <v>0</v>
      </c>
      <c r="Z451">
        <f>IF(T451=1,ROW()-5,0)</f>
        <v>0</v>
      </c>
    </row>
    <row r="452">
      <c r="A452" s="21" t="str">
        <f>IF(T452=0,"",IF(S452&lt;&gt;"","Revisa: "&amp;S452,IF(OR(L452="Cobrado",L452="Anulado"),"",IF(AND(N452="",OR(L452="Recibido",L452="Confirmado",L452="Preparado",L452="En reparto",L452="Incidencia"),ISNUMBER(I452),INT(Ajustes!$C$5)&gt;INT(I452)),"Retrasado",IF(OR(L452="Entregado",L452="Facturado"),IF(AND(ISNUMBER(V452),ISNUMBER(N452),INT(Ajustes!$C$5)-INT(N452)&gt;V452),IF(L452="Entregado","Sin facturar","Cobro vencido"),""),IF(AND(ISNUMBER(V452),ISNUMBER(Q452),Q452&gt;V452),INDEX(Ajustes!$E$9:$E$17,MATCH(L452,Ajustes!$B$9:$B$17,0)),""))))))</f>
        <v/>
      </c>
      <c r="B452" s="22" t="n"/>
      <c r="C452" s="23" t="n"/>
      <c r="D452" s="24" t="n"/>
      <c r="E452" s="25" t="n"/>
      <c r="F452" s="25" t="n"/>
      <c r="G452" s="25" t="n"/>
      <c r="H452" s="26" t="n"/>
      <c r="I452" s="23" t="n"/>
      <c r="J452" s="25" t="n"/>
      <c r="K452" s="25" t="n"/>
      <c r="L452" s="25" t="n"/>
      <c r="M452" s="23" t="n"/>
      <c r="N452" s="23" t="n"/>
      <c r="O452" s="27" t="n"/>
      <c r="P452" s="25" t="n"/>
      <c r="Q452" s="28" t="str">
        <f>IF(OR(T452=0,L452="Cobrado",L452="Anulado",NOT(ISNUMBER(U452))),"",MAX(0,INT(Ajustes!$C$5)-INT(U452)))</f>
        <v/>
      </c>
      <c r="R452" s="28" t="str">
        <f>IF(OR(T452=0,L452="Anulado",NOT(ISNUMBER(N452)),NOT(ISNUMBER(I452))),"",IF(INT(N452)=INT(I452),"Sí",IF(INT(N452)&gt;INT(I452),"Tarde","Antes")))</f>
        <v/>
      </c>
      <c r="S452" t="str">
        <f>IF(T452=0,"",IF(L452="","falta el estado",IF(NOT(ISNUMBER(MATCH(L452,Ajustes!$B$9:$B$17,0))),"el estado no es de la lista",IF(E452="","falta el cliente",IF(OR(AND(C452&lt;&gt;"",NOT(ISNUMBER(C452))),AND(I452&lt;&gt;"",NOT(ISNUMBER(I452))),AND(M452&lt;&gt;"",NOT(ISNUMBER(M452))),AND(N452&lt;&gt;"",NOT(ISNUMBER(N452)))),"hay una fecha mal escrita",IF(AND(H452&lt;&gt;"",NOT(ISNUMBER(H452))),"el importe no es un número",IF(C452="","falta «Recibido el»",IF(AND(L452&lt;&gt;"Recibido",L452&lt;&gt;"Anulado",I452=""),"falta la entrega acordada",IF(AND(L452&lt;&gt;"Recibido",L452&lt;&gt;"Anulado",M452=""),"falta la fecha del estado",IF(AND(OR(L452="Entregado",L452="Facturado",L452="Cobrado"),N452=""),"falta «Entregado el»",IF(AND(N452&lt;&gt;"",OR(L452="Recibido",L452="Confirmado",L452="Preparado",L452="En reparto")),"tiene «Entregado el»: cambia el estado",IF(OR(INT(C452)&gt;INT(Ajustes!$C$5),AND(M452&lt;&gt;"",INT(M452)&gt;INT(Ajustes!$C$5)),AND(N452&lt;&gt;"",INT(N452)&gt;INT(Ajustes!$C$5))),"hay una fecha posterior a hoy",IF(AND(M452&lt;&gt;"",INT(M452)&lt;INT(C452)),"la fecha del estado es anterior a «Recibido el»",IF(AND(N452&lt;&gt;"",INT(N452)&lt;INT(C452)),"«Entregado el» es anterior a «Recibido el»",""))))))))))))))</f>
        <v/>
      </c>
      <c r="T452">
        <f>IF(COUNTA(B452:P452)&gt;0,1,0)</f>
        <v>0</v>
      </c>
      <c r="U452" t="str">
        <f>IF(T452=0,"",IF(AND(L452="Recibido",M452=""),IF(C452="","",C452),IF(M452="","",M452)))</f>
        <v/>
      </c>
      <c r="V452" t="str">
        <f>IF(OR(T452=0,NOT(ISNUMBER(MATCH(L452,Ajustes!$B$9:$B$17,0)))),"",IF(INDEX(Ajustes!$C$9:$C$17,MATCH(L452,Ajustes!$B$9:$B$17,0))="","",INDEX(Ajustes!$C$9:$C$17,MATCH(L452,Ajustes!$B$9:$B$17,0))))</f>
        <v/>
      </c>
      <c r="W452">
        <f>IF(AND(T452=1,N452="",OR(L452="Recibido",L452="Confirmado",L452="Preparado",L452="En reparto",L452="Incidencia")),1,0)</f>
        <v>0</v>
      </c>
      <c r="X452">
        <f>IF(S452&lt;&gt;"",1,0)</f>
        <v>0</v>
      </c>
      <c r="Y452">
        <f>IF(A452&lt;&gt;"",1,0)</f>
        <v>0</v>
      </c>
      <c r="Z452">
        <f>IF(T452=1,ROW()-5,0)</f>
        <v>0</v>
      </c>
    </row>
    <row r="453">
      <c r="A453" s="21" t="str">
        <f>IF(T453=0,"",IF(S453&lt;&gt;"","Revisa: "&amp;S453,IF(OR(L453="Cobrado",L453="Anulado"),"",IF(AND(N453="",OR(L453="Recibido",L453="Confirmado",L453="Preparado",L453="En reparto",L453="Incidencia"),ISNUMBER(I453),INT(Ajustes!$C$5)&gt;INT(I453)),"Retrasado",IF(OR(L453="Entregado",L453="Facturado"),IF(AND(ISNUMBER(V453),ISNUMBER(N453),INT(Ajustes!$C$5)-INT(N453)&gt;V453),IF(L453="Entregado","Sin facturar","Cobro vencido"),""),IF(AND(ISNUMBER(V453),ISNUMBER(Q453),Q453&gt;V453),INDEX(Ajustes!$E$9:$E$17,MATCH(L453,Ajustes!$B$9:$B$17,0)),""))))))</f>
        <v/>
      </c>
      <c r="B453" s="22" t="n"/>
      <c r="C453" s="23" t="n"/>
      <c r="D453" s="24" t="n"/>
      <c r="E453" s="25" t="n"/>
      <c r="F453" s="25" t="n"/>
      <c r="G453" s="25" t="n"/>
      <c r="H453" s="26" t="n"/>
      <c r="I453" s="23" t="n"/>
      <c r="J453" s="25" t="n"/>
      <c r="K453" s="25" t="n"/>
      <c r="L453" s="25" t="n"/>
      <c r="M453" s="23" t="n"/>
      <c r="N453" s="23" t="n"/>
      <c r="O453" s="27" t="n"/>
      <c r="P453" s="25" t="n"/>
      <c r="Q453" s="28" t="str">
        <f>IF(OR(T453=0,L453="Cobrado",L453="Anulado",NOT(ISNUMBER(U453))),"",MAX(0,INT(Ajustes!$C$5)-INT(U453)))</f>
        <v/>
      </c>
      <c r="R453" s="28" t="str">
        <f>IF(OR(T453=0,L453="Anulado",NOT(ISNUMBER(N453)),NOT(ISNUMBER(I453))),"",IF(INT(N453)=INT(I453),"Sí",IF(INT(N453)&gt;INT(I453),"Tarde","Antes")))</f>
        <v/>
      </c>
      <c r="S453" t="str">
        <f>IF(T453=0,"",IF(L453="","falta el estado",IF(NOT(ISNUMBER(MATCH(L453,Ajustes!$B$9:$B$17,0))),"el estado no es de la lista",IF(E453="","falta el cliente",IF(OR(AND(C453&lt;&gt;"",NOT(ISNUMBER(C453))),AND(I453&lt;&gt;"",NOT(ISNUMBER(I453))),AND(M453&lt;&gt;"",NOT(ISNUMBER(M453))),AND(N453&lt;&gt;"",NOT(ISNUMBER(N453)))),"hay una fecha mal escrita",IF(AND(H453&lt;&gt;"",NOT(ISNUMBER(H453))),"el importe no es un número",IF(C453="","falta «Recibido el»",IF(AND(L453&lt;&gt;"Recibido",L453&lt;&gt;"Anulado",I453=""),"falta la entrega acordada",IF(AND(L453&lt;&gt;"Recibido",L453&lt;&gt;"Anulado",M453=""),"falta la fecha del estado",IF(AND(OR(L453="Entregado",L453="Facturado",L453="Cobrado"),N453=""),"falta «Entregado el»",IF(AND(N453&lt;&gt;"",OR(L453="Recibido",L453="Confirmado",L453="Preparado",L453="En reparto")),"tiene «Entregado el»: cambia el estado",IF(OR(INT(C453)&gt;INT(Ajustes!$C$5),AND(M453&lt;&gt;"",INT(M453)&gt;INT(Ajustes!$C$5)),AND(N453&lt;&gt;"",INT(N453)&gt;INT(Ajustes!$C$5))),"hay una fecha posterior a hoy",IF(AND(M453&lt;&gt;"",INT(M453)&lt;INT(C453)),"la fecha del estado es anterior a «Recibido el»",IF(AND(N453&lt;&gt;"",INT(N453)&lt;INT(C453)),"«Entregado el» es anterior a «Recibido el»",""))))))))))))))</f>
        <v/>
      </c>
      <c r="T453">
        <f>IF(COUNTA(B453:P453)&gt;0,1,0)</f>
        <v>0</v>
      </c>
      <c r="U453" t="str">
        <f>IF(T453=0,"",IF(AND(L453="Recibido",M453=""),IF(C453="","",C453),IF(M453="","",M453)))</f>
        <v/>
      </c>
      <c r="V453" t="str">
        <f>IF(OR(T453=0,NOT(ISNUMBER(MATCH(L453,Ajustes!$B$9:$B$17,0)))),"",IF(INDEX(Ajustes!$C$9:$C$17,MATCH(L453,Ajustes!$B$9:$B$17,0))="","",INDEX(Ajustes!$C$9:$C$17,MATCH(L453,Ajustes!$B$9:$B$17,0))))</f>
        <v/>
      </c>
      <c r="W453">
        <f>IF(AND(T453=1,N453="",OR(L453="Recibido",L453="Confirmado",L453="Preparado",L453="En reparto",L453="Incidencia")),1,0)</f>
        <v>0</v>
      </c>
      <c r="X453">
        <f>IF(S453&lt;&gt;"",1,0)</f>
        <v>0</v>
      </c>
      <c r="Y453">
        <f>IF(A453&lt;&gt;"",1,0)</f>
        <v>0</v>
      </c>
      <c r="Z453">
        <f>IF(T453=1,ROW()-5,0)</f>
        <v>0</v>
      </c>
    </row>
    <row r="454">
      <c r="A454" s="21" t="str">
        <f>IF(T454=0,"",IF(S454&lt;&gt;"","Revisa: "&amp;S454,IF(OR(L454="Cobrado",L454="Anulado"),"",IF(AND(N454="",OR(L454="Recibido",L454="Confirmado",L454="Preparado",L454="En reparto",L454="Incidencia"),ISNUMBER(I454),INT(Ajustes!$C$5)&gt;INT(I454)),"Retrasado",IF(OR(L454="Entregado",L454="Facturado"),IF(AND(ISNUMBER(V454),ISNUMBER(N454),INT(Ajustes!$C$5)-INT(N454)&gt;V454),IF(L454="Entregado","Sin facturar","Cobro vencido"),""),IF(AND(ISNUMBER(V454),ISNUMBER(Q454),Q454&gt;V454),INDEX(Ajustes!$E$9:$E$17,MATCH(L454,Ajustes!$B$9:$B$17,0)),""))))))</f>
        <v/>
      </c>
      <c r="B454" s="22" t="n"/>
      <c r="C454" s="23" t="n"/>
      <c r="D454" s="24" t="n"/>
      <c r="E454" s="25" t="n"/>
      <c r="F454" s="25" t="n"/>
      <c r="G454" s="25" t="n"/>
      <c r="H454" s="26" t="n"/>
      <c r="I454" s="23" t="n"/>
      <c r="J454" s="25" t="n"/>
      <c r="K454" s="25" t="n"/>
      <c r="L454" s="25" t="n"/>
      <c r="M454" s="23" t="n"/>
      <c r="N454" s="23" t="n"/>
      <c r="O454" s="27" t="n"/>
      <c r="P454" s="25" t="n"/>
      <c r="Q454" s="28" t="str">
        <f>IF(OR(T454=0,L454="Cobrado",L454="Anulado",NOT(ISNUMBER(U454))),"",MAX(0,INT(Ajustes!$C$5)-INT(U454)))</f>
        <v/>
      </c>
      <c r="R454" s="28" t="str">
        <f>IF(OR(T454=0,L454="Anulado",NOT(ISNUMBER(N454)),NOT(ISNUMBER(I454))),"",IF(INT(N454)=INT(I454),"Sí",IF(INT(N454)&gt;INT(I454),"Tarde","Antes")))</f>
        <v/>
      </c>
      <c r="S454" t="str">
        <f>IF(T454=0,"",IF(L454="","falta el estado",IF(NOT(ISNUMBER(MATCH(L454,Ajustes!$B$9:$B$17,0))),"el estado no es de la lista",IF(E454="","falta el cliente",IF(OR(AND(C454&lt;&gt;"",NOT(ISNUMBER(C454))),AND(I454&lt;&gt;"",NOT(ISNUMBER(I454))),AND(M454&lt;&gt;"",NOT(ISNUMBER(M454))),AND(N454&lt;&gt;"",NOT(ISNUMBER(N454)))),"hay una fecha mal escrita",IF(AND(H454&lt;&gt;"",NOT(ISNUMBER(H454))),"el importe no es un número",IF(C454="","falta «Recibido el»",IF(AND(L454&lt;&gt;"Recibido",L454&lt;&gt;"Anulado",I454=""),"falta la entrega acordada",IF(AND(L454&lt;&gt;"Recibido",L454&lt;&gt;"Anulado",M454=""),"falta la fecha del estado",IF(AND(OR(L454="Entregado",L454="Facturado",L454="Cobrado"),N454=""),"falta «Entregado el»",IF(AND(N454&lt;&gt;"",OR(L454="Recibido",L454="Confirmado",L454="Preparado",L454="En reparto")),"tiene «Entregado el»: cambia el estado",IF(OR(INT(C454)&gt;INT(Ajustes!$C$5),AND(M454&lt;&gt;"",INT(M454)&gt;INT(Ajustes!$C$5)),AND(N454&lt;&gt;"",INT(N454)&gt;INT(Ajustes!$C$5))),"hay una fecha posterior a hoy",IF(AND(M454&lt;&gt;"",INT(M454)&lt;INT(C454)),"la fecha del estado es anterior a «Recibido el»",IF(AND(N454&lt;&gt;"",INT(N454)&lt;INT(C454)),"«Entregado el» es anterior a «Recibido el»",""))))))))))))))</f>
        <v/>
      </c>
      <c r="T454">
        <f>IF(COUNTA(B454:P454)&gt;0,1,0)</f>
        <v>0</v>
      </c>
      <c r="U454" t="str">
        <f>IF(T454=0,"",IF(AND(L454="Recibido",M454=""),IF(C454="","",C454),IF(M454="","",M454)))</f>
        <v/>
      </c>
      <c r="V454" t="str">
        <f>IF(OR(T454=0,NOT(ISNUMBER(MATCH(L454,Ajustes!$B$9:$B$17,0)))),"",IF(INDEX(Ajustes!$C$9:$C$17,MATCH(L454,Ajustes!$B$9:$B$17,0))="","",INDEX(Ajustes!$C$9:$C$17,MATCH(L454,Ajustes!$B$9:$B$17,0))))</f>
        <v/>
      </c>
      <c r="W454">
        <f>IF(AND(T454=1,N454="",OR(L454="Recibido",L454="Confirmado",L454="Preparado",L454="En reparto",L454="Incidencia")),1,0)</f>
        <v>0</v>
      </c>
      <c r="X454">
        <f>IF(S454&lt;&gt;"",1,0)</f>
        <v>0</v>
      </c>
      <c r="Y454">
        <f>IF(A454&lt;&gt;"",1,0)</f>
        <v>0</v>
      </c>
      <c r="Z454">
        <f>IF(T454=1,ROW()-5,0)</f>
        <v>0</v>
      </c>
    </row>
    <row r="455">
      <c r="A455" s="21" t="str">
        <f>IF(T455=0,"",IF(S455&lt;&gt;"","Revisa: "&amp;S455,IF(OR(L455="Cobrado",L455="Anulado"),"",IF(AND(N455="",OR(L455="Recibido",L455="Confirmado",L455="Preparado",L455="En reparto",L455="Incidencia"),ISNUMBER(I455),INT(Ajustes!$C$5)&gt;INT(I455)),"Retrasado",IF(OR(L455="Entregado",L455="Facturado"),IF(AND(ISNUMBER(V455),ISNUMBER(N455),INT(Ajustes!$C$5)-INT(N455)&gt;V455),IF(L455="Entregado","Sin facturar","Cobro vencido"),""),IF(AND(ISNUMBER(V455),ISNUMBER(Q455),Q455&gt;V455),INDEX(Ajustes!$E$9:$E$17,MATCH(L455,Ajustes!$B$9:$B$17,0)),""))))))</f>
        <v/>
      </c>
      <c r="B455" s="22" t="n"/>
      <c r="C455" s="23" t="n"/>
      <c r="D455" s="24" t="n"/>
      <c r="E455" s="25" t="n"/>
      <c r="F455" s="25" t="n"/>
      <c r="G455" s="25" t="n"/>
      <c r="H455" s="26" t="n"/>
      <c r="I455" s="23" t="n"/>
      <c r="J455" s="25" t="n"/>
      <c r="K455" s="25" t="n"/>
      <c r="L455" s="25" t="n"/>
      <c r="M455" s="23" t="n"/>
      <c r="N455" s="23" t="n"/>
      <c r="O455" s="27" t="n"/>
      <c r="P455" s="25" t="n"/>
      <c r="Q455" s="28" t="str">
        <f>IF(OR(T455=0,L455="Cobrado",L455="Anulado",NOT(ISNUMBER(U455))),"",MAX(0,INT(Ajustes!$C$5)-INT(U455)))</f>
        <v/>
      </c>
      <c r="R455" s="28" t="str">
        <f>IF(OR(T455=0,L455="Anulado",NOT(ISNUMBER(N455)),NOT(ISNUMBER(I455))),"",IF(INT(N455)=INT(I455),"Sí",IF(INT(N455)&gt;INT(I455),"Tarde","Antes")))</f>
        <v/>
      </c>
      <c r="S455" t="str">
        <f>IF(T455=0,"",IF(L455="","falta el estado",IF(NOT(ISNUMBER(MATCH(L455,Ajustes!$B$9:$B$17,0))),"el estado no es de la lista",IF(E455="","falta el cliente",IF(OR(AND(C455&lt;&gt;"",NOT(ISNUMBER(C455))),AND(I455&lt;&gt;"",NOT(ISNUMBER(I455))),AND(M455&lt;&gt;"",NOT(ISNUMBER(M455))),AND(N455&lt;&gt;"",NOT(ISNUMBER(N455)))),"hay una fecha mal escrita",IF(AND(H455&lt;&gt;"",NOT(ISNUMBER(H455))),"el importe no es un número",IF(C455="","falta «Recibido el»",IF(AND(L455&lt;&gt;"Recibido",L455&lt;&gt;"Anulado",I455=""),"falta la entrega acordada",IF(AND(L455&lt;&gt;"Recibido",L455&lt;&gt;"Anulado",M455=""),"falta la fecha del estado",IF(AND(OR(L455="Entregado",L455="Facturado",L455="Cobrado"),N455=""),"falta «Entregado el»",IF(AND(N455&lt;&gt;"",OR(L455="Recibido",L455="Confirmado",L455="Preparado",L455="En reparto")),"tiene «Entregado el»: cambia el estado",IF(OR(INT(C455)&gt;INT(Ajustes!$C$5),AND(M455&lt;&gt;"",INT(M455)&gt;INT(Ajustes!$C$5)),AND(N455&lt;&gt;"",INT(N455)&gt;INT(Ajustes!$C$5))),"hay una fecha posterior a hoy",IF(AND(M455&lt;&gt;"",INT(M455)&lt;INT(C455)),"la fecha del estado es anterior a «Recibido el»",IF(AND(N455&lt;&gt;"",INT(N455)&lt;INT(C455)),"«Entregado el» es anterior a «Recibido el»",""))))))))))))))</f>
        <v/>
      </c>
      <c r="T455">
        <f>IF(COUNTA(B455:P455)&gt;0,1,0)</f>
        <v>0</v>
      </c>
      <c r="U455" t="str">
        <f>IF(T455=0,"",IF(AND(L455="Recibido",M455=""),IF(C455="","",C455),IF(M455="","",M455)))</f>
        <v/>
      </c>
      <c r="V455" t="str">
        <f>IF(OR(T455=0,NOT(ISNUMBER(MATCH(L455,Ajustes!$B$9:$B$17,0)))),"",IF(INDEX(Ajustes!$C$9:$C$17,MATCH(L455,Ajustes!$B$9:$B$17,0))="","",INDEX(Ajustes!$C$9:$C$17,MATCH(L455,Ajustes!$B$9:$B$17,0))))</f>
        <v/>
      </c>
      <c r="W455">
        <f>IF(AND(T455=1,N455="",OR(L455="Recibido",L455="Confirmado",L455="Preparado",L455="En reparto",L455="Incidencia")),1,0)</f>
        <v>0</v>
      </c>
      <c r="X455">
        <f>IF(S455&lt;&gt;"",1,0)</f>
        <v>0</v>
      </c>
      <c r="Y455">
        <f>IF(A455&lt;&gt;"",1,0)</f>
        <v>0</v>
      </c>
      <c r="Z455">
        <f>IF(T455=1,ROW()-5,0)</f>
        <v>0</v>
      </c>
    </row>
    <row r="456">
      <c r="A456" s="21" t="str">
        <f>IF(T456=0,"",IF(S456&lt;&gt;"","Revisa: "&amp;S456,IF(OR(L456="Cobrado",L456="Anulado"),"",IF(AND(N456="",OR(L456="Recibido",L456="Confirmado",L456="Preparado",L456="En reparto",L456="Incidencia"),ISNUMBER(I456),INT(Ajustes!$C$5)&gt;INT(I456)),"Retrasado",IF(OR(L456="Entregado",L456="Facturado"),IF(AND(ISNUMBER(V456),ISNUMBER(N456),INT(Ajustes!$C$5)-INT(N456)&gt;V456),IF(L456="Entregado","Sin facturar","Cobro vencido"),""),IF(AND(ISNUMBER(V456),ISNUMBER(Q456),Q456&gt;V456),INDEX(Ajustes!$E$9:$E$17,MATCH(L456,Ajustes!$B$9:$B$17,0)),""))))))</f>
        <v/>
      </c>
      <c r="B456" s="22" t="n"/>
      <c r="C456" s="23" t="n"/>
      <c r="D456" s="24" t="n"/>
      <c r="E456" s="25" t="n"/>
      <c r="F456" s="25" t="n"/>
      <c r="G456" s="25" t="n"/>
      <c r="H456" s="26" t="n"/>
      <c r="I456" s="23" t="n"/>
      <c r="J456" s="25" t="n"/>
      <c r="K456" s="25" t="n"/>
      <c r="L456" s="25" t="n"/>
      <c r="M456" s="23" t="n"/>
      <c r="N456" s="23" t="n"/>
      <c r="O456" s="27" t="n"/>
      <c r="P456" s="25" t="n"/>
      <c r="Q456" s="28" t="str">
        <f>IF(OR(T456=0,L456="Cobrado",L456="Anulado",NOT(ISNUMBER(U456))),"",MAX(0,INT(Ajustes!$C$5)-INT(U456)))</f>
        <v/>
      </c>
      <c r="R456" s="28" t="str">
        <f>IF(OR(T456=0,L456="Anulado",NOT(ISNUMBER(N456)),NOT(ISNUMBER(I456))),"",IF(INT(N456)=INT(I456),"Sí",IF(INT(N456)&gt;INT(I456),"Tarde","Antes")))</f>
        <v/>
      </c>
      <c r="S456" t="str">
        <f>IF(T456=0,"",IF(L456="","falta el estado",IF(NOT(ISNUMBER(MATCH(L456,Ajustes!$B$9:$B$17,0))),"el estado no es de la lista",IF(E456="","falta el cliente",IF(OR(AND(C456&lt;&gt;"",NOT(ISNUMBER(C456))),AND(I456&lt;&gt;"",NOT(ISNUMBER(I456))),AND(M456&lt;&gt;"",NOT(ISNUMBER(M456))),AND(N456&lt;&gt;"",NOT(ISNUMBER(N456)))),"hay una fecha mal escrita",IF(AND(H456&lt;&gt;"",NOT(ISNUMBER(H456))),"el importe no es un número",IF(C456="","falta «Recibido el»",IF(AND(L456&lt;&gt;"Recibido",L456&lt;&gt;"Anulado",I456=""),"falta la entrega acordada",IF(AND(L456&lt;&gt;"Recibido",L456&lt;&gt;"Anulado",M456=""),"falta la fecha del estado",IF(AND(OR(L456="Entregado",L456="Facturado",L456="Cobrado"),N456=""),"falta «Entregado el»",IF(AND(N456&lt;&gt;"",OR(L456="Recibido",L456="Confirmado",L456="Preparado",L456="En reparto")),"tiene «Entregado el»: cambia el estado",IF(OR(INT(C456)&gt;INT(Ajustes!$C$5),AND(M456&lt;&gt;"",INT(M456)&gt;INT(Ajustes!$C$5)),AND(N456&lt;&gt;"",INT(N456)&gt;INT(Ajustes!$C$5))),"hay una fecha posterior a hoy",IF(AND(M456&lt;&gt;"",INT(M456)&lt;INT(C456)),"la fecha del estado es anterior a «Recibido el»",IF(AND(N456&lt;&gt;"",INT(N456)&lt;INT(C456)),"«Entregado el» es anterior a «Recibido el»",""))))))))))))))</f>
        <v/>
      </c>
      <c r="T456">
        <f>IF(COUNTA(B456:P456)&gt;0,1,0)</f>
        <v>0</v>
      </c>
      <c r="U456" t="str">
        <f>IF(T456=0,"",IF(AND(L456="Recibido",M456=""),IF(C456="","",C456),IF(M456="","",M456)))</f>
        <v/>
      </c>
      <c r="V456" t="str">
        <f>IF(OR(T456=0,NOT(ISNUMBER(MATCH(L456,Ajustes!$B$9:$B$17,0)))),"",IF(INDEX(Ajustes!$C$9:$C$17,MATCH(L456,Ajustes!$B$9:$B$17,0))="","",INDEX(Ajustes!$C$9:$C$17,MATCH(L456,Ajustes!$B$9:$B$17,0))))</f>
        <v/>
      </c>
      <c r="W456">
        <f>IF(AND(T456=1,N456="",OR(L456="Recibido",L456="Confirmado",L456="Preparado",L456="En reparto",L456="Incidencia")),1,0)</f>
        <v>0</v>
      </c>
      <c r="X456">
        <f>IF(S456&lt;&gt;"",1,0)</f>
        <v>0</v>
      </c>
      <c r="Y456">
        <f>IF(A456&lt;&gt;"",1,0)</f>
        <v>0</v>
      </c>
      <c r="Z456">
        <f>IF(T456=1,ROW()-5,0)</f>
        <v>0</v>
      </c>
    </row>
    <row r="457">
      <c r="A457" s="21" t="str">
        <f>IF(T457=0,"",IF(S457&lt;&gt;"","Revisa: "&amp;S457,IF(OR(L457="Cobrado",L457="Anulado"),"",IF(AND(N457="",OR(L457="Recibido",L457="Confirmado",L457="Preparado",L457="En reparto",L457="Incidencia"),ISNUMBER(I457),INT(Ajustes!$C$5)&gt;INT(I457)),"Retrasado",IF(OR(L457="Entregado",L457="Facturado"),IF(AND(ISNUMBER(V457),ISNUMBER(N457),INT(Ajustes!$C$5)-INT(N457)&gt;V457),IF(L457="Entregado","Sin facturar","Cobro vencido"),""),IF(AND(ISNUMBER(V457),ISNUMBER(Q457),Q457&gt;V457),INDEX(Ajustes!$E$9:$E$17,MATCH(L457,Ajustes!$B$9:$B$17,0)),""))))))</f>
        <v/>
      </c>
      <c r="B457" s="22" t="n"/>
      <c r="C457" s="23" t="n"/>
      <c r="D457" s="24" t="n"/>
      <c r="E457" s="25" t="n"/>
      <c r="F457" s="25" t="n"/>
      <c r="G457" s="25" t="n"/>
      <c r="H457" s="26" t="n"/>
      <c r="I457" s="23" t="n"/>
      <c r="J457" s="25" t="n"/>
      <c r="K457" s="25" t="n"/>
      <c r="L457" s="25" t="n"/>
      <c r="M457" s="23" t="n"/>
      <c r="N457" s="23" t="n"/>
      <c r="O457" s="27" t="n"/>
      <c r="P457" s="25" t="n"/>
      <c r="Q457" s="28" t="str">
        <f>IF(OR(T457=0,L457="Cobrado",L457="Anulado",NOT(ISNUMBER(U457))),"",MAX(0,INT(Ajustes!$C$5)-INT(U457)))</f>
        <v/>
      </c>
      <c r="R457" s="28" t="str">
        <f>IF(OR(T457=0,L457="Anulado",NOT(ISNUMBER(N457)),NOT(ISNUMBER(I457))),"",IF(INT(N457)=INT(I457),"Sí",IF(INT(N457)&gt;INT(I457),"Tarde","Antes")))</f>
        <v/>
      </c>
      <c r="S457" t="str">
        <f>IF(T457=0,"",IF(L457="","falta el estado",IF(NOT(ISNUMBER(MATCH(L457,Ajustes!$B$9:$B$17,0))),"el estado no es de la lista",IF(E457="","falta el cliente",IF(OR(AND(C457&lt;&gt;"",NOT(ISNUMBER(C457))),AND(I457&lt;&gt;"",NOT(ISNUMBER(I457))),AND(M457&lt;&gt;"",NOT(ISNUMBER(M457))),AND(N457&lt;&gt;"",NOT(ISNUMBER(N457)))),"hay una fecha mal escrita",IF(AND(H457&lt;&gt;"",NOT(ISNUMBER(H457))),"el importe no es un número",IF(C457="","falta «Recibido el»",IF(AND(L457&lt;&gt;"Recibido",L457&lt;&gt;"Anulado",I457=""),"falta la entrega acordada",IF(AND(L457&lt;&gt;"Recibido",L457&lt;&gt;"Anulado",M457=""),"falta la fecha del estado",IF(AND(OR(L457="Entregado",L457="Facturado",L457="Cobrado"),N457=""),"falta «Entregado el»",IF(AND(N457&lt;&gt;"",OR(L457="Recibido",L457="Confirmado",L457="Preparado",L457="En reparto")),"tiene «Entregado el»: cambia el estado",IF(OR(INT(C457)&gt;INT(Ajustes!$C$5),AND(M457&lt;&gt;"",INT(M457)&gt;INT(Ajustes!$C$5)),AND(N457&lt;&gt;"",INT(N457)&gt;INT(Ajustes!$C$5))),"hay una fecha posterior a hoy",IF(AND(M457&lt;&gt;"",INT(M457)&lt;INT(C457)),"la fecha del estado es anterior a «Recibido el»",IF(AND(N457&lt;&gt;"",INT(N457)&lt;INT(C457)),"«Entregado el» es anterior a «Recibido el»",""))))))))))))))</f>
        <v/>
      </c>
      <c r="T457">
        <f>IF(COUNTA(B457:P457)&gt;0,1,0)</f>
        <v>0</v>
      </c>
      <c r="U457" t="str">
        <f>IF(T457=0,"",IF(AND(L457="Recibido",M457=""),IF(C457="","",C457),IF(M457="","",M457)))</f>
        <v/>
      </c>
      <c r="V457" t="str">
        <f>IF(OR(T457=0,NOT(ISNUMBER(MATCH(L457,Ajustes!$B$9:$B$17,0)))),"",IF(INDEX(Ajustes!$C$9:$C$17,MATCH(L457,Ajustes!$B$9:$B$17,0))="","",INDEX(Ajustes!$C$9:$C$17,MATCH(L457,Ajustes!$B$9:$B$17,0))))</f>
        <v/>
      </c>
      <c r="W457">
        <f>IF(AND(T457=1,N457="",OR(L457="Recibido",L457="Confirmado",L457="Preparado",L457="En reparto",L457="Incidencia")),1,0)</f>
        <v>0</v>
      </c>
      <c r="X457">
        <f>IF(S457&lt;&gt;"",1,0)</f>
        <v>0</v>
      </c>
      <c r="Y457">
        <f>IF(A457&lt;&gt;"",1,0)</f>
        <v>0</v>
      </c>
      <c r="Z457">
        <f>IF(T457=1,ROW()-5,0)</f>
        <v>0</v>
      </c>
    </row>
    <row r="458">
      <c r="A458" s="21" t="str">
        <f>IF(T458=0,"",IF(S458&lt;&gt;"","Revisa: "&amp;S458,IF(OR(L458="Cobrado",L458="Anulado"),"",IF(AND(N458="",OR(L458="Recibido",L458="Confirmado",L458="Preparado",L458="En reparto",L458="Incidencia"),ISNUMBER(I458),INT(Ajustes!$C$5)&gt;INT(I458)),"Retrasado",IF(OR(L458="Entregado",L458="Facturado"),IF(AND(ISNUMBER(V458),ISNUMBER(N458),INT(Ajustes!$C$5)-INT(N458)&gt;V458),IF(L458="Entregado","Sin facturar","Cobro vencido"),""),IF(AND(ISNUMBER(V458),ISNUMBER(Q458),Q458&gt;V458),INDEX(Ajustes!$E$9:$E$17,MATCH(L458,Ajustes!$B$9:$B$17,0)),""))))))</f>
        <v/>
      </c>
      <c r="B458" s="22" t="n"/>
      <c r="C458" s="23" t="n"/>
      <c r="D458" s="24" t="n"/>
      <c r="E458" s="25" t="n"/>
      <c r="F458" s="25" t="n"/>
      <c r="G458" s="25" t="n"/>
      <c r="H458" s="26" t="n"/>
      <c r="I458" s="23" t="n"/>
      <c r="J458" s="25" t="n"/>
      <c r="K458" s="25" t="n"/>
      <c r="L458" s="25" t="n"/>
      <c r="M458" s="23" t="n"/>
      <c r="N458" s="23" t="n"/>
      <c r="O458" s="27" t="n"/>
      <c r="P458" s="25" t="n"/>
      <c r="Q458" s="28" t="str">
        <f>IF(OR(T458=0,L458="Cobrado",L458="Anulado",NOT(ISNUMBER(U458))),"",MAX(0,INT(Ajustes!$C$5)-INT(U458)))</f>
        <v/>
      </c>
      <c r="R458" s="28" t="str">
        <f>IF(OR(T458=0,L458="Anulado",NOT(ISNUMBER(N458)),NOT(ISNUMBER(I458))),"",IF(INT(N458)=INT(I458),"Sí",IF(INT(N458)&gt;INT(I458),"Tarde","Antes")))</f>
        <v/>
      </c>
      <c r="S458" t="str">
        <f>IF(T458=0,"",IF(L458="","falta el estado",IF(NOT(ISNUMBER(MATCH(L458,Ajustes!$B$9:$B$17,0))),"el estado no es de la lista",IF(E458="","falta el cliente",IF(OR(AND(C458&lt;&gt;"",NOT(ISNUMBER(C458))),AND(I458&lt;&gt;"",NOT(ISNUMBER(I458))),AND(M458&lt;&gt;"",NOT(ISNUMBER(M458))),AND(N458&lt;&gt;"",NOT(ISNUMBER(N458)))),"hay una fecha mal escrita",IF(AND(H458&lt;&gt;"",NOT(ISNUMBER(H458))),"el importe no es un número",IF(C458="","falta «Recibido el»",IF(AND(L458&lt;&gt;"Recibido",L458&lt;&gt;"Anulado",I458=""),"falta la entrega acordada",IF(AND(L458&lt;&gt;"Recibido",L458&lt;&gt;"Anulado",M458=""),"falta la fecha del estado",IF(AND(OR(L458="Entregado",L458="Facturado",L458="Cobrado"),N458=""),"falta «Entregado el»",IF(AND(N458&lt;&gt;"",OR(L458="Recibido",L458="Confirmado",L458="Preparado",L458="En reparto")),"tiene «Entregado el»: cambia el estado",IF(OR(INT(C458)&gt;INT(Ajustes!$C$5),AND(M458&lt;&gt;"",INT(M458)&gt;INT(Ajustes!$C$5)),AND(N458&lt;&gt;"",INT(N458)&gt;INT(Ajustes!$C$5))),"hay una fecha posterior a hoy",IF(AND(M458&lt;&gt;"",INT(M458)&lt;INT(C458)),"la fecha del estado es anterior a «Recibido el»",IF(AND(N458&lt;&gt;"",INT(N458)&lt;INT(C458)),"«Entregado el» es anterior a «Recibido el»",""))))))))))))))</f>
        <v/>
      </c>
      <c r="T458">
        <f>IF(COUNTA(B458:P458)&gt;0,1,0)</f>
        <v>0</v>
      </c>
      <c r="U458" t="str">
        <f>IF(T458=0,"",IF(AND(L458="Recibido",M458=""),IF(C458="","",C458),IF(M458="","",M458)))</f>
        <v/>
      </c>
      <c r="V458" t="str">
        <f>IF(OR(T458=0,NOT(ISNUMBER(MATCH(L458,Ajustes!$B$9:$B$17,0)))),"",IF(INDEX(Ajustes!$C$9:$C$17,MATCH(L458,Ajustes!$B$9:$B$17,0))="","",INDEX(Ajustes!$C$9:$C$17,MATCH(L458,Ajustes!$B$9:$B$17,0))))</f>
        <v/>
      </c>
      <c r="W458">
        <f>IF(AND(T458=1,N458="",OR(L458="Recibido",L458="Confirmado",L458="Preparado",L458="En reparto",L458="Incidencia")),1,0)</f>
        <v>0</v>
      </c>
      <c r="X458">
        <f>IF(S458&lt;&gt;"",1,0)</f>
        <v>0</v>
      </c>
      <c r="Y458">
        <f>IF(A458&lt;&gt;"",1,0)</f>
        <v>0</v>
      </c>
      <c r="Z458">
        <f>IF(T458=1,ROW()-5,0)</f>
        <v>0</v>
      </c>
    </row>
    <row r="459">
      <c r="A459" s="21" t="str">
        <f>IF(T459=0,"",IF(S459&lt;&gt;"","Revisa: "&amp;S459,IF(OR(L459="Cobrado",L459="Anulado"),"",IF(AND(N459="",OR(L459="Recibido",L459="Confirmado",L459="Preparado",L459="En reparto",L459="Incidencia"),ISNUMBER(I459),INT(Ajustes!$C$5)&gt;INT(I459)),"Retrasado",IF(OR(L459="Entregado",L459="Facturado"),IF(AND(ISNUMBER(V459),ISNUMBER(N459),INT(Ajustes!$C$5)-INT(N459)&gt;V459),IF(L459="Entregado","Sin facturar","Cobro vencido"),""),IF(AND(ISNUMBER(V459),ISNUMBER(Q459),Q459&gt;V459),INDEX(Ajustes!$E$9:$E$17,MATCH(L459,Ajustes!$B$9:$B$17,0)),""))))))</f>
        <v/>
      </c>
      <c r="B459" s="22" t="n"/>
      <c r="C459" s="23" t="n"/>
      <c r="D459" s="24" t="n"/>
      <c r="E459" s="25" t="n"/>
      <c r="F459" s="25" t="n"/>
      <c r="G459" s="25" t="n"/>
      <c r="H459" s="26" t="n"/>
      <c r="I459" s="23" t="n"/>
      <c r="J459" s="25" t="n"/>
      <c r="K459" s="25" t="n"/>
      <c r="L459" s="25" t="n"/>
      <c r="M459" s="23" t="n"/>
      <c r="N459" s="23" t="n"/>
      <c r="O459" s="27" t="n"/>
      <c r="P459" s="25" t="n"/>
      <c r="Q459" s="28" t="str">
        <f>IF(OR(T459=0,L459="Cobrado",L459="Anulado",NOT(ISNUMBER(U459))),"",MAX(0,INT(Ajustes!$C$5)-INT(U459)))</f>
        <v/>
      </c>
      <c r="R459" s="28" t="str">
        <f>IF(OR(T459=0,L459="Anulado",NOT(ISNUMBER(N459)),NOT(ISNUMBER(I459))),"",IF(INT(N459)=INT(I459),"Sí",IF(INT(N459)&gt;INT(I459),"Tarde","Antes")))</f>
        <v/>
      </c>
      <c r="S459" t="str">
        <f>IF(T459=0,"",IF(L459="","falta el estado",IF(NOT(ISNUMBER(MATCH(L459,Ajustes!$B$9:$B$17,0))),"el estado no es de la lista",IF(E459="","falta el cliente",IF(OR(AND(C459&lt;&gt;"",NOT(ISNUMBER(C459))),AND(I459&lt;&gt;"",NOT(ISNUMBER(I459))),AND(M459&lt;&gt;"",NOT(ISNUMBER(M459))),AND(N459&lt;&gt;"",NOT(ISNUMBER(N459)))),"hay una fecha mal escrita",IF(AND(H459&lt;&gt;"",NOT(ISNUMBER(H459))),"el importe no es un número",IF(C459="","falta «Recibido el»",IF(AND(L459&lt;&gt;"Recibido",L459&lt;&gt;"Anulado",I459=""),"falta la entrega acordada",IF(AND(L459&lt;&gt;"Recibido",L459&lt;&gt;"Anulado",M459=""),"falta la fecha del estado",IF(AND(OR(L459="Entregado",L459="Facturado",L459="Cobrado"),N459=""),"falta «Entregado el»",IF(AND(N459&lt;&gt;"",OR(L459="Recibido",L459="Confirmado",L459="Preparado",L459="En reparto")),"tiene «Entregado el»: cambia el estado",IF(OR(INT(C459)&gt;INT(Ajustes!$C$5),AND(M459&lt;&gt;"",INT(M459)&gt;INT(Ajustes!$C$5)),AND(N459&lt;&gt;"",INT(N459)&gt;INT(Ajustes!$C$5))),"hay una fecha posterior a hoy",IF(AND(M459&lt;&gt;"",INT(M459)&lt;INT(C459)),"la fecha del estado es anterior a «Recibido el»",IF(AND(N459&lt;&gt;"",INT(N459)&lt;INT(C459)),"«Entregado el» es anterior a «Recibido el»",""))))))))))))))</f>
        <v/>
      </c>
      <c r="T459">
        <f>IF(COUNTA(B459:P459)&gt;0,1,0)</f>
        <v>0</v>
      </c>
      <c r="U459" t="str">
        <f>IF(T459=0,"",IF(AND(L459="Recibido",M459=""),IF(C459="","",C459),IF(M459="","",M459)))</f>
        <v/>
      </c>
      <c r="V459" t="str">
        <f>IF(OR(T459=0,NOT(ISNUMBER(MATCH(L459,Ajustes!$B$9:$B$17,0)))),"",IF(INDEX(Ajustes!$C$9:$C$17,MATCH(L459,Ajustes!$B$9:$B$17,0))="","",INDEX(Ajustes!$C$9:$C$17,MATCH(L459,Ajustes!$B$9:$B$17,0))))</f>
        <v/>
      </c>
      <c r="W459">
        <f>IF(AND(T459=1,N459="",OR(L459="Recibido",L459="Confirmado",L459="Preparado",L459="En reparto",L459="Incidencia")),1,0)</f>
        <v>0</v>
      </c>
      <c r="X459">
        <f>IF(S459&lt;&gt;"",1,0)</f>
        <v>0</v>
      </c>
      <c r="Y459">
        <f>IF(A459&lt;&gt;"",1,0)</f>
        <v>0</v>
      </c>
      <c r="Z459">
        <f>IF(T459=1,ROW()-5,0)</f>
        <v>0</v>
      </c>
    </row>
    <row r="460">
      <c r="A460" s="21" t="str">
        <f>IF(T460=0,"",IF(S460&lt;&gt;"","Revisa: "&amp;S460,IF(OR(L460="Cobrado",L460="Anulado"),"",IF(AND(N460="",OR(L460="Recibido",L460="Confirmado",L460="Preparado",L460="En reparto",L460="Incidencia"),ISNUMBER(I460),INT(Ajustes!$C$5)&gt;INT(I460)),"Retrasado",IF(OR(L460="Entregado",L460="Facturado"),IF(AND(ISNUMBER(V460),ISNUMBER(N460),INT(Ajustes!$C$5)-INT(N460)&gt;V460),IF(L460="Entregado","Sin facturar","Cobro vencido"),""),IF(AND(ISNUMBER(V460),ISNUMBER(Q460),Q460&gt;V460),INDEX(Ajustes!$E$9:$E$17,MATCH(L460,Ajustes!$B$9:$B$17,0)),""))))))</f>
        <v/>
      </c>
      <c r="B460" s="22" t="n"/>
      <c r="C460" s="23" t="n"/>
      <c r="D460" s="24" t="n"/>
      <c r="E460" s="25" t="n"/>
      <c r="F460" s="25" t="n"/>
      <c r="G460" s="25" t="n"/>
      <c r="H460" s="26" t="n"/>
      <c r="I460" s="23" t="n"/>
      <c r="J460" s="25" t="n"/>
      <c r="K460" s="25" t="n"/>
      <c r="L460" s="25" t="n"/>
      <c r="M460" s="23" t="n"/>
      <c r="N460" s="23" t="n"/>
      <c r="O460" s="27" t="n"/>
      <c r="P460" s="25" t="n"/>
      <c r="Q460" s="28" t="str">
        <f>IF(OR(T460=0,L460="Cobrado",L460="Anulado",NOT(ISNUMBER(U460))),"",MAX(0,INT(Ajustes!$C$5)-INT(U460)))</f>
        <v/>
      </c>
      <c r="R460" s="28" t="str">
        <f>IF(OR(T460=0,L460="Anulado",NOT(ISNUMBER(N460)),NOT(ISNUMBER(I460))),"",IF(INT(N460)=INT(I460),"Sí",IF(INT(N460)&gt;INT(I460),"Tarde","Antes")))</f>
        <v/>
      </c>
      <c r="S460" t="str">
        <f>IF(T460=0,"",IF(L460="","falta el estado",IF(NOT(ISNUMBER(MATCH(L460,Ajustes!$B$9:$B$17,0))),"el estado no es de la lista",IF(E460="","falta el cliente",IF(OR(AND(C460&lt;&gt;"",NOT(ISNUMBER(C460))),AND(I460&lt;&gt;"",NOT(ISNUMBER(I460))),AND(M460&lt;&gt;"",NOT(ISNUMBER(M460))),AND(N460&lt;&gt;"",NOT(ISNUMBER(N460)))),"hay una fecha mal escrita",IF(AND(H460&lt;&gt;"",NOT(ISNUMBER(H460))),"el importe no es un número",IF(C460="","falta «Recibido el»",IF(AND(L460&lt;&gt;"Recibido",L460&lt;&gt;"Anulado",I460=""),"falta la entrega acordada",IF(AND(L460&lt;&gt;"Recibido",L460&lt;&gt;"Anulado",M460=""),"falta la fecha del estado",IF(AND(OR(L460="Entregado",L460="Facturado",L460="Cobrado"),N460=""),"falta «Entregado el»",IF(AND(N460&lt;&gt;"",OR(L460="Recibido",L460="Confirmado",L460="Preparado",L460="En reparto")),"tiene «Entregado el»: cambia el estado",IF(OR(INT(C460)&gt;INT(Ajustes!$C$5),AND(M460&lt;&gt;"",INT(M460)&gt;INT(Ajustes!$C$5)),AND(N460&lt;&gt;"",INT(N460)&gt;INT(Ajustes!$C$5))),"hay una fecha posterior a hoy",IF(AND(M460&lt;&gt;"",INT(M460)&lt;INT(C460)),"la fecha del estado es anterior a «Recibido el»",IF(AND(N460&lt;&gt;"",INT(N460)&lt;INT(C460)),"«Entregado el» es anterior a «Recibido el»",""))))))))))))))</f>
        <v/>
      </c>
      <c r="T460">
        <f>IF(COUNTA(B460:P460)&gt;0,1,0)</f>
        <v>0</v>
      </c>
      <c r="U460" t="str">
        <f>IF(T460=0,"",IF(AND(L460="Recibido",M460=""),IF(C460="","",C460),IF(M460="","",M460)))</f>
        <v/>
      </c>
      <c r="V460" t="str">
        <f>IF(OR(T460=0,NOT(ISNUMBER(MATCH(L460,Ajustes!$B$9:$B$17,0)))),"",IF(INDEX(Ajustes!$C$9:$C$17,MATCH(L460,Ajustes!$B$9:$B$17,0))="","",INDEX(Ajustes!$C$9:$C$17,MATCH(L460,Ajustes!$B$9:$B$17,0))))</f>
        <v/>
      </c>
      <c r="W460">
        <f>IF(AND(T460=1,N460="",OR(L460="Recibido",L460="Confirmado",L460="Preparado",L460="En reparto",L460="Incidencia")),1,0)</f>
        <v>0</v>
      </c>
      <c r="X460">
        <f>IF(S460&lt;&gt;"",1,0)</f>
        <v>0</v>
      </c>
      <c r="Y460">
        <f>IF(A460&lt;&gt;"",1,0)</f>
        <v>0</v>
      </c>
      <c r="Z460">
        <f>IF(T460=1,ROW()-5,0)</f>
        <v>0</v>
      </c>
    </row>
    <row r="461">
      <c r="A461" s="21" t="str">
        <f>IF(T461=0,"",IF(S461&lt;&gt;"","Revisa: "&amp;S461,IF(OR(L461="Cobrado",L461="Anulado"),"",IF(AND(N461="",OR(L461="Recibido",L461="Confirmado",L461="Preparado",L461="En reparto",L461="Incidencia"),ISNUMBER(I461),INT(Ajustes!$C$5)&gt;INT(I461)),"Retrasado",IF(OR(L461="Entregado",L461="Facturado"),IF(AND(ISNUMBER(V461),ISNUMBER(N461),INT(Ajustes!$C$5)-INT(N461)&gt;V461),IF(L461="Entregado","Sin facturar","Cobro vencido"),""),IF(AND(ISNUMBER(V461),ISNUMBER(Q461),Q461&gt;V461),INDEX(Ajustes!$E$9:$E$17,MATCH(L461,Ajustes!$B$9:$B$17,0)),""))))))</f>
        <v/>
      </c>
      <c r="B461" s="22" t="n"/>
      <c r="C461" s="23" t="n"/>
      <c r="D461" s="24" t="n"/>
      <c r="E461" s="25" t="n"/>
      <c r="F461" s="25" t="n"/>
      <c r="G461" s="25" t="n"/>
      <c r="H461" s="26" t="n"/>
      <c r="I461" s="23" t="n"/>
      <c r="J461" s="25" t="n"/>
      <c r="K461" s="25" t="n"/>
      <c r="L461" s="25" t="n"/>
      <c r="M461" s="23" t="n"/>
      <c r="N461" s="23" t="n"/>
      <c r="O461" s="27" t="n"/>
      <c r="P461" s="25" t="n"/>
      <c r="Q461" s="28" t="str">
        <f>IF(OR(T461=0,L461="Cobrado",L461="Anulado",NOT(ISNUMBER(U461))),"",MAX(0,INT(Ajustes!$C$5)-INT(U461)))</f>
        <v/>
      </c>
      <c r="R461" s="28" t="str">
        <f>IF(OR(T461=0,L461="Anulado",NOT(ISNUMBER(N461)),NOT(ISNUMBER(I461))),"",IF(INT(N461)=INT(I461),"Sí",IF(INT(N461)&gt;INT(I461),"Tarde","Antes")))</f>
        <v/>
      </c>
      <c r="S461" t="str">
        <f>IF(T461=0,"",IF(L461="","falta el estado",IF(NOT(ISNUMBER(MATCH(L461,Ajustes!$B$9:$B$17,0))),"el estado no es de la lista",IF(E461="","falta el cliente",IF(OR(AND(C461&lt;&gt;"",NOT(ISNUMBER(C461))),AND(I461&lt;&gt;"",NOT(ISNUMBER(I461))),AND(M461&lt;&gt;"",NOT(ISNUMBER(M461))),AND(N461&lt;&gt;"",NOT(ISNUMBER(N461)))),"hay una fecha mal escrita",IF(AND(H461&lt;&gt;"",NOT(ISNUMBER(H461))),"el importe no es un número",IF(C461="","falta «Recibido el»",IF(AND(L461&lt;&gt;"Recibido",L461&lt;&gt;"Anulado",I461=""),"falta la entrega acordada",IF(AND(L461&lt;&gt;"Recibido",L461&lt;&gt;"Anulado",M461=""),"falta la fecha del estado",IF(AND(OR(L461="Entregado",L461="Facturado",L461="Cobrado"),N461=""),"falta «Entregado el»",IF(AND(N461&lt;&gt;"",OR(L461="Recibido",L461="Confirmado",L461="Preparado",L461="En reparto")),"tiene «Entregado el»: cambia el estado",IF(OR(INT(C461)&gt;INT(Ajustes!$C$5),AND(M461&lt;&gt;"",INT(M461)&gt;INT(Ajustes!$C$5)),AND(N461&lt;&gt;"",INT(N461)&gt;INT(Ajustes!$C$5))),"hay una fecha posterior a hoy",IF(AND(M461&lt;&gt;"",INT(M461)&lt;INT(C461)),"la fecha del estado es anterior a «Recibido el»",IF(AND(N461&lt;&gt;"",INT(N461)&lt;INT(C461)),"«Entregado el» es anterior a «Recibido el»",""))))))))))))))</f>
        <v/>
      </c>
      <c r="T461">
        <f>IF(COUNTA(B461:P461)&gt;0,1,0)</f>
        <v>0</v>
      </c>
      <c r="U461" t="str">
        <f>IF(T461=0,"",IF(AND(L461="Recibido",M461=""),IF(C461="","",C461),IF(M461="","",M461)))</f>
        <v/>
      </c>
      <c r="V461" t="str">
        <f>IF(OR(T461=0,NOT(ISNUMBER(MATCH(L461,Ajustes!$B$9:$B$17,0)))),"",IF(INDEX(Ajustes!$C$9:$C$17,MATCH(L461,Ajustes!$B$9:$B$17,0))="","",INDEX(Ajustes!$C$9:$C$17,MATCH(L461,Ajustes!$B$9:$B$17,0))))</f>
        <v/>
      </c>
      <c r="W461">
        <f>IF(AND(T461=1,N461="",OR(L461="Recibido",L461="Confirmado",L461="Preparado",L461="En reparto",L461="Incidencia")),1,0)</f>
        <v>0</v>
      </c>
      <c r="X461">
        <f>IF(S461&lt;&gt;"",1,0)</f>
        <v>0</v>
      </c>
      <c r="Y461">
        <f>IF(A461&lt;&gt;"",1,0)</f>
        <v>0</v>
      </c>
      <c r="Z461">
        <f>IF(T461=1,ROW()-5,0)</f>
        <v>0</v>
      </c>
    </row>
    <row r="462">
      <c r="A462" s="21" t="str">
        <f>IF(T462=0,"",IF(S462&lt;&gt;"","Revisa: "&amp;S462,IF(OR(L462="Cobrado",L462="Anulado"),"",IF(AND(N462="",OR(L462="Recibido",L462="Confirmado",L462="Preparado",L462="En reparto",L462="Incidencia"),ISNUMBER(I462),INT(Ajustes!$C$5)&gt;INT(I462)),"Retrasado",IF(OR(L462="Entregado",L462="Facturado"),IF(AND(ISNUMBER(V462),ISNUMBER(N462),INT(Ajustes!$C$5)-INT(N462)&gt;V462),IF(L462="Entregado","Sin facturar","Cobro vencido"),""),IF(AND(ISNUMBER(V462),ISNUMBER(Q462),Q462&gt;V462),INDEX(Ajustes!$E$9:$E$17,MATCH(L462,Ajustes!$B$9:$B$17,0)),""))))))</f>
        <v/>
      </c>
      <c r="B462" s="22" t="n"/>
      <c r="C462" s="23" t="n"/>
      <c r="D462" s="24" t="n"/>
      <c r="E462" s="25" t="n"/>
      <c r="F462" s="25" t="n"/>
      <c r="G462" s="25" t="n"/>
      <c r="H462" s="26" t="n"/>
      <c r="I462" s="23" t="n"/>
      <c r="J462" s="25" t="n"/>
      <c r="K462" s="25" t="n"/>
      <c r="L462" s="25" t="n"/>
      <c r="M462" s="23" t="n"/>
      <c r="N462" s="23" t="n"/>
      <c r="O462" s="27" t="n"/>
      <c r="P462" s="25" t="n"/>
      <c r="Q462" s="28" t="str">
        <f>IF(OR(T462=0,L462="Cobrado",L462="Anulado",NOT(ISNUMBER(U462))),"",MAX(0,INT(Ajustes!$C$5)-INT(U462)))</f>
        <v/>
      </c>
      <c r="R462" s="28" t="str">
        <f>IF(OR(T462=0,L462="Anulado",NOT(ISNUMBER(N462)),NOT(ISNUMBER(I462))),"",IF(INT(N462)=INT(I462),"Sí",IF(INT(N462)&gt;INT(I462),"Tarde","Antes")))</f>
        <v/>
      </c>
      <c r="S462" t="str">
        <f>IF(T462=0,"",IF(L462="","falta el estado",IF(NOT(ISNUMBER(MATCH(L462,Ajustes!$B$9:$B$17,0))),"el estado no es de la lista",IF(E462="","falta el cliente",IF(OR(AND(C462&lt;&gt;"",NOT(ISNUMBER(C462))),AND(I462&lt;&gt;"",NOT(ISNUMBER(I462))),AND(M462&lt;&gt;"",NOT(ISNUMBER(M462))),AND(N462&lt;&gt;"",NOT(ISNUMBER(N462)))),"hay una fecha mal escrita",IF(AND(H462&lt;&gt;"",NOT(ISNUMBER(H462))),"el importe no es un número",IF(C462="","falta «Recibido el»",IF(AND(L462&lt;&gt;"Recibido",L462&lt;&gt;"Anulado",I462=""),"falta la entrega acordada",IF(AND(L462&lt;&gt;"Recibido",L462&lt;&gt;"Anulado",M462=""),"falta la fecha del estado",IF(AND(OR(L462="Entregado",L462="Facturado",L462="Cobrado"),N462=""),"falta «Entregado el»",IF(AND(N462&lt;&gt;"",OR(L462="Recibido",L462="Confirmado",L462="Preparado",L462="En reparto")),"tiene «Entregado el»: cambia el estado",IF(OR(INT(C462)&gt;INT(Ajustes!$C$5),AND(M462&lt;&gt;"",INT(M462)&gt;INT(Ajustes!$C$5)),AND(N462&lt;&gt;"",INT(N462)&gt;INT(Ajustes!$C$5))),"hay una fecha posterior a hoy",IF(AND(M462&lt;&gt;"",INT(M462)&lt;INT(C462)),"la fecha del estado es anterior a «Recibido el»",IF(AND(N462&lt;&gt;"",INT(N462)&lt;INT(C462)),"«Entregado el» es anterior a «Recibido el»",""))))))))))))))</f>
        <v/>
      </c>
      <c r="T462">
        <f>IF(COUNTA(B462:P462)&gt;0,1,0)</f>
        <v>0</v>
      </c>
      <c r="U462" t="str">
        <f>IF(T462=0,"",IF(AND(L462="Recibido",M462=""),IF(C462="","",C462),IF(M462="","",M462)))</f>
        <v/>
      </c>
      <c r="V462" t="str">
        <f>IF(OR(T462=0,NOT(ISNUMBER(MATCH(L462,Ajustes!$B$9:$B$17,0)))),"",IF(INDEX(Ajustes!$C$9:$C$17,MATCH(L462,Ajustes!$B$9:$B$17,0))="","",INDEX(Ajustes!$C$9:$C$17,MATCH(L462,Ajustes!$B$9:$B$17,0))))</f>
        <v/>
      </c>
      <c r="W462">
        <f>IF(AND(T462=1,N462="",OR(L462="Recibido",L462="Confirmado",L462="Preparado",L462="En reparto",L462="Incidencia")),1,0)</f>
        <v>0</v>
      </c>
      <c r="X462">
        <f>IF(S462&lt;&gt;"",1,0)</f>
        <v>0</v>
      </c>
      <c r="Y462">
        <f>IF(A462&lt;&gt;"",1,0)</f>
        <v>0</v>
      </c>
      <c r="Z462">
        <f>IF(T462=1,ROW()-5,0)</f>
        <v>0</v>
      </c>
    </row>
    <row r="463">
      <c r="A463" s="21" t="str">
        <f>IF(T463=0,"",IF(S463&lt;&gt;"","Revisa: "&amp;S463,IF(OR(L463="Cobrado",L463="Anulado"),"",IF(AND(N463="",OR(L463="Recibido",L463="Confirmado",L463="Preparado",L463="En reparto",L463="Incidencia"),ISNUMBER(I463),INT(Ajustes!$C$5)&gt;INT(I463)),"Retrasado",IF(OR(L463="Entregado",L463="Facturado"),IF(AND(ISNUMBER(V463),ISNUMBER(N463),INT(Ajustes!$C$5)-INT(N463)&gt;V463),IF(L463="Entregado","Sin facturar","Cobro vencido"),""),IF(AND(ISNUMBER(V463),ISNUMBER(Q463),Q463&gt;V463),INDEX(Ajustes!$E$9:$E$17,MATCH(L463,Ajustes!$B$9:$B$17,0)),""))))))</f>
        <v/>
      </c>
      <c r="B463" s="22" t="n"/>
      <c r="C463" s="23" t="n"/>
      <c r="D463" s="24" t="n"/>
      <c r="E463" s="25" t="n"/>
      <c r="F463" s="25" t="n"/>
      <c r="G463" s="25" t="n"/>
      <c r="H463" s="26" t="n"/>
      <c r="I463" s="23" t="n"/>
      <c r="J463" s="25" t="n"/>
      <c r="K463" s="25" t="n"/>
      <c r="L463" s="25" t="n"/>
      <c r="M463" s="23" t="n"/>
      <c r="N463" s="23" t="n"/>
      <c r="O463" s="27" t="n"/>
      <c r="P463" s="25" t="n"/>
      <c r="Q463" s="28" t="str">
        <f>IF(OR(T463=0,L463="Cobrado",L463="Anulado",NOT(ISNUMBER(U463))),"",MAX(0,INT(Ajustes!$C$5)-INT(U463)))</f>
        <v/>
      </c>
      <c r="R463" s="28" t="str">
        <f>IF(OR(T463=0,L463="Anulado",NOT(ISNUMBER(N463)),NOT(ISNUMBER(I463))),"",IF(INT(N463)=INT(I463),"Sí",IF(INT(N463)&gt;INT(I463),"Tarde","Antes")))</f>
        <v/>
      </c>
      <c r="S463" t="str">
        <f>IF(T463=0,"",IF(L463="","falta el estado",IF(NOT(ISNUMBER(MATCH(L463,Ajustes!$B$9:$B$17,0))),"el estado no es de la lista",IF(E463="","falta el cliente",IF(OR(AND(C463&lt;&gt;"",NOT(ISNUMBER(C463))),AND(I463&lt;&gt;"",NOT(ISNUMBER(I463))),AND(M463&lt;&gt;"",NOT(ISNUMBER(M463))),AND(N463&lt;&gt;"",NOT(ISNUMBER(N463)))),"hay una fecha mal escrita",IF(AND(H463&lt;&gt;"",NOT(ISNUMBER(H463))),"el importe no es un número",IF(C463="","falta «Recibido el»",IF(AND(L463&lt;&gt;"Recibido",L463&lt;&gt;"Anulado",I463=""),"falta la entrega acordada",IF(AND(L463&lt;&gt;"Recibido",L463&lt;&gt;"Anulado",M463=""),"falta la fecha del estado",IF(AND(OR(L463="Entregado",L463="Facturado",L463="Cobrado"),N463=""),"falta «Entregado el»",IF(AND(N463&lt;&gt;"",OR(L463="Recibido",L463="Confirmado",L463="Preparado",L463="En reparto")),"tiene «Entregado el»: cambia el estado",IF(OR(INT(C463)&gt;INT(Ajustes!$C$5),AND(M463&lt;&gt;"",INT(M463)&gt;INT(Ajustes!$C$5)),AND(N463&lt;&gt;"",INT(N463)&gt;INT(Ajustes!$C$5))),"hay una fecha posterior a hoy",IF(AND(M463&lt;&gt;"",INT(M463)&lt;INT(C463)),"la fecha del estado es anterior a «Recibido el»",IF(AND(N463&lt;&gt;"",INT(N463)&lt;INT(C463)),"«Entregado el» es anterior a «Recibido el»",""))))))))))))))</f>
        <v/>
      </c>
      <c r="T463">
        <f>IF(COUNTA(B463:P463)&gt;0,1,0)</f>
        <v>0</v>
      </c>
      <c r="U463" t="str">
        <f>IF(T463=0,"",IF(AND(L463="Recibido",M463=""),IF(C463="","",C463),IF(M463="","",M463)))</f>
        <v/>
      </c>
      <c r="V463" t="str">
        <f>IF(OR(T463=0,NOT(ISNUMBER(MATCH(L463,Ajustes!$B$9:$B$17,0)))),"",IF(INDEX(Ajustes!$C$9:$C$17,MATCH(L463,Ajustes!$B$9:$B$17,0))="","",INDEX(Ajustes!$C$9:$C$17,MATCH(L463,Ajustes!$B$9:$B$17,0))))</f>
        <v/>
      </c>
      <c r="W463">
        <f>IF(AND(T463=1,N463="",OR(L463="Recibido",L463="Confirmado",L463="Preparado",L463="En reparto",L463="Incidencia")),1,0)</f>
        <v>0</v>
      </c>
      <c r="X463">
        <f>IF(S463&lt;&gt;"",1,0)</f>
        <v>0</v>
      </c>
      <c r="Y463">
        <f>IF(A463&lt;&gt;"",1,0)</f>
        <v>0</v>
      </c>
      <c r="Z463">
        <f>IF(T463=1,ROW()-5,0)</f>
        <v>0</v>
      </c>
    </row>
    <row r="464">
      <c r="A464" s="21" t="str">
        <f>IF(T464=0,"",IF(S464&lt;&gt;"","Revisa: "&amp;S464,IF(OR(L464="Cobrado",L464="Anulado"),"",IF(AND(N464="",OR(L464="Recibido",L464="Confirmado",L464="Preparado",L464="En reparto",L464="Incidencia"),ISNUMBER(I464),INT(Ajustes!$C$5)&gt;INT(I464)),"Retrasado",IF(OR(L464="Entregado",L464="Facturado"),IF(AND(ISNUMBER(V464),ISNUMBER(N464),INT(Ajustes!$C$5)-INT(N464)&gt;V464),IF(L464="Entregado","Sin facturar","Cobro vencido"),""),IF(AND(ISNUMBER(V464),ISNUMBER(Q464),Q464&gt;V464),INDEX(Ajustes!$E$9:$E$17,MATCH(L464,Ajustes!$B$9:$B$17,0)),""))))))</f>
        <v/>
      </c>
      <c r="B464" s="22" t="n"/>
      <c r="C464" s="23" t="n"/>
      <c r="D464" s="24" t="n"/>
      <c r="E464" s="25" t="n"/>
      <c r="F464" s="25" t="n"/>
      <c r="G464" s="25" t="n"/>
      <c r="H464" s="26" t="n"/>
      <c r="I464" s="23" t="n"/>
      <c r="J464" s="25" t="n"/>
      <c r="K464" s="25" t="n"/>
      <c r="L464" s="25" t="n"/>
      <c r="M464" s="23" t="n"/>
      <c r="N464" s="23" t="n"/>
      <c r="O464" s="27" t="n"/>
      <c r="P464" s="25" t="n"/>
      <c r="Q464" s="28" t="str">
        <f>IF(OR(T464=0,L464="Cobrado",L464="Anulado",NOT(ISNUMBER(U464))),"",MAX(0,INT(Ajustes!$C$5)-INT(U464)))</f>
        <v/>
      </c>
      <c r="R464" s="28" t="str">
        <f>IF(OR(T464=0,L464="Anulado",NOT(ISNUMBER(N464)),NOT(ISNUMBER(I464))),"",IF(INT(N464)=INT(I464),"Sí",IF(INT(N464)&gt;INT(I464),"Tarde","Antes")))</f>
        <v/>
      </c>
      <c r="S464" t="str">
        <f>IF(T464=0,"",IF(L464="","falta el estado",IF(NOT(ISNUMBER(MATCH(L464,Ajustes!$B$9:$B$17,0))),"el estado no es de la lista",IF(E464="","falta el cliente",IF(OR(AND(C464&lt;&gt;"",NOT(ISNUMBER(C464))),AND(I464&lt;&gt;"",NOT(ISNUMBER(I464))),AND(M464&lt;&gt;"",NOT(ISNUMBER(M464))),AND(N464&lt;&gt;"",NOT(ISNUMBER(N464)))),"hay una fecha mal escrita",IF(AND(H464&lt;&gt;"",NOT(ISNUMBER(H464))),"el importe no es un número",IF(C464="","falta «Recibido el»",IF(AND(L464&lt;&gt;"Recibido",L464&lt;&gt;"Anulado",I464=""),"falta la entrega acordada",IF(AND(L464&lt;&gt;"Recibido",L464&lt;&gt;"Anulado",M464=""),"falta la fecha del estado",IF(AND(OR(L464="Entregado",L464="Facturado",L464="Cobrado"),N464=""),"falta «Entregado el»",IF(AND(N464&lt;&gt;"",OR(L464="Recibido",L464="Confirmado",L464="Preparado",L464="En reparto")),"tiene «Entregado el»: cambia el estado",IF(OR(INT(C464)&gt;INT(Ajustes!$C$5),AND(M464&lt;&gt;"",INT(M464)&gt;INT(Ajustes!$C$5)),AND(N464&lt;&gt;"",INT(N464)&gt;INT(Ajustes!$C$5))),"hay una fecha posterior a hoy",IF(AND(M464&lt;&gt;"",INT(M464)&lt;INT(C464)),"la fecha del estado es anterior a «Recibido el»",IF(AND(N464&lt;&gt;"",INT(N464)&lt;INT(C464)),"«Entregado el» es anterior a «Recibido el»",""))))))))))))))</f>
        <v/>
      </c>
      <c r="T464">
        <f>IF(COUNTA(B464:P464)&gt;0,1,0)</f>
        <v>0</v>
      </c>
      <c r="U464" t="str">
        <f>IF(T464=0,"",IF(AND(L464="Recibido",M464=""),IF(C464="","",C464),IF(M464="","",M464)))</f>
        <v/>
      </c>
      <c r="V464" t="str">
        <f>IF(OR(T464=0,NOT(ISNUMBER(MATCH(L464,Ajustes!$B$9:$B$17,0)))),"",IF(INDEX(Ajustes!$C$9:$C$17,MATCH(L464,Ajustes!$B$9:$B$17,0))="","",INDEX(Ajustes!$C$9:$C$17,MATCH(L464,Ajustes!$B$9:$B$17,0))))</f>
        <v/>
      </c>
      <c r="W464">
        <f>IF(AND(T464=1,N464="",OR(L464="Recibido",L464="Confirmado",L464="Preparado",L464="En reparto",L464="Incidencia")),1,0)</f>
        <v>0</v>
      </c>
      <c r="X464">
        <f>IF(S464&lt;&gt;"",1,0)</f>
        <v>0</v>
      </c>
      <c r="Y464">
        <f>IF(A464&lt;&gt;"",1,0)</f>
        <v>0</v>
      </c>
      <c r="Z464">
        <f>IF(T464=1,ROW()-5,0)</f>
        <v>0</v>
      </c>
    </row>
    <row r="465">
      <c r="A465" s="21" t="str">
        <f>IF(T465=0,"",IF(S465&lt;&gt;"","Revisa: "&amp;S465,IF(OR(L465="Cobrado",L465="Anulado"),"",IF(AND(N465="",OR(L465="Recibido",L465="Confirmado",L465="Preparado",L465="En reparto",L465="Incidencia"),ISNUMBER(I465),INT(Ajustes!$C$5)&gt;INT(I465)),"Retrasado",IF(OR(L465="Entregado",L465="Facturado"),IF(AND(ISNUMBER(V465),ISNUMBER(N465),INT(Ajustes!$C$5)-INT(N465)&gt;V465),IF(L465="Entregado","Sin facturar","Cobro vencido"),""),IF(AND(ISNUMBER(V465),ISNUMBER(Q465),Q465&gt;V465),INDEX(Ajustes!$E$9:$E$17,MATCH(L465,Ajustes!$B$9:$B$17,0)),""))))))</f>
        <v/>
      </c>
      <c r="B465" s="22" t="n"/>
      <c r="C465" s="23" t="n"/>
      <c r="D465" s="24" t="n"/>
      <c r="E465" s="25" t="n"/>
      <c r="F465" s="25" t="n"/>
      <c r="G465" s="25" t="n"/>
      <c r="H465" s="26" t="n"/>
      <c r="I465" s="23" t="n"/>
      <c r="J465" s="25" t="n"/>
      <c r="K465" s="25" t="n"/>
      <c r="L465" s="25" t="n"/>
      <c r="M465" s="23" t="n"/>
      <c r="N465" s="23" t="n"/>
      <c r="O465" s="27" t="n"/>
      <c r="P465" s="25" t="n"/>
      <c r="Q465" s="28" t="str">
        <f>IF(OR(T465=0,L465="Cobrado",L465="Anulado",NOT(ISNUMBER(U465))),"",MAX(0,INT(Ajustes!$C$5)-INT(U465)))</f>
        <v/>
      </c>
      <c r="R465" s="28" t="str">
        <f>IF(OR(T465=0,L465="Anulado",NOT(ISNUMBER(N465)),NOT(ISNUMBER(I465))),"",IF(INT(N465)=INT(I465),"Sí",IF(INT(N465)&gt;INT(I465),"Tarde","Antes")))</f>
        <v/>
      </c>
      <c r="S465" t="str">
        <f>IF(T465=0,"",IF(L465="","falta el estado",IF(NOT(ISNUMBER(MATCH(L465,Ajustes!$B$9:$B$17,0))),"el estado no es de la lista",IF(E465="","falta el cliente",IF(OR(AND(C465&lt;&gt;"",NOT(ISNUMBER(C465))),AND(I465&lt;&gt;"",NOT(ISNUMBER(I465))),AND(M465&lt;&gt;"",NOT(ISNUMBER(M465))),AND(N465&lt;&gt;"",NOT(ISNUMBER(N465)))),"hay una fecha mal escrita",IF(AND(H465&lt;&gt;"",NOT(ISNUMBER(H465))),"el importe no es un número",IF(C465="","falta «Recibido el»",IF(AND(L465&lt;&gt;"Recibido",L465&lt;&gt;"Anulado",I465=""),"falta la entrega acordada",IF(AND(L465&lt;&gt;"Recibido",L465&lt;&gt;"Anulado",M465=""),"falta la fecha del estado",IF(AND(OR(L465="Entregado",L465="Facturado",L465="Cobrado"),N465=""),"falta «Entregado el»",IF(AND(N465&lt;&gt;"",OR(L465="Recibido",L465="Confirmado",L465="Preparado",L465="En reparto")),"tiene «Entregado el»: cambia el estado",IF(OR(INT(C465)&gt;INT(Ajustes!$C$5),AND(M465&lt;&gt;"",INT(M465)&gt;INT(Ajustes!$C$5)),AND(N465&lt;&gt;"",INT(N465)&gt;INT(Ajustes!$C$5))),"hay una fecha posterior a hoy",IF(AND(M465&lt;&gt;"",INT(M465)&lt;INT(C465)),"la fecha del estado es anterior a «Recibido el»",IF(AND(N465&lt;&gt;"",INT(N465)&lt;INT(C465)),"«Entregado el» es anterior a «Recibido el»",""))))))))))))))</f>
        <v/>
      </c>
      <c r="T465">
        <f>IF(COUNTA(B465:P465)&gt;0,1,0)</f>
        <v>0</v>
      </c>
      <c r="U465" t="str">
        <f>IF(T465=0,"",IF(AND(L465="Recibido",M465=""),IF(C465="","",C465),IF(M465="","",M465)))</f>
        <v/>
      </c>
      <c r="V465" t="str">
        <f>IF(OR(T465=0,NOT(ISNUMBER(MATCH(L465,Ajustes!$B$9:$B$17,0)))),"",IF(INDEX(Ajustes!$C$9:$C$17,MATCH(L465,Ajustes!$B$9:$B$17,0))="","",INDEX(Ajustes!$C$9:$C$17,MATCH(L465,Ajustes!$B$9:$B$17,0))))</f>
        <v/>
      </c>
      <c r="W465">
        <f>IF(AND(T465=1,N465="",OR(L465="Recibido",L465="Confirmado",L465="Preparado",L465="En reparto",L465="Incidencia")),1,0)</f>
        <v>0</v>
      </c>
      <c r="X465">
        <f>IF(S465&lt;&gt;"",1,0)</f>
        <v>0</v>
      </c>
      <c r="Y465">
        <f>IF(A465&lt;&gt;"",1,0)</f>
        <v>0</v>
      </c>
      <c r="Z465">
        <f>IF(T465=1,ROW()-5,0)</f>
        <v>0</v>
      </c>
    </row>
    <row r="466">
      <c r="A466" s="21" t="str">
        <f>IF(T466=0,"",IF(S466&lt;&gt;"","Revisa: "&amp;S466,IF(OR(L466="Cobrado",L466="Anulado"),"",IF(AND(N466="",OR(L466="Recibido",L466="Confirmado",L466="Preparado",L466="En reparto",L466="Incidencia"),ISNUMBER(I466),INT(Ajustes!$C$5)&gt;INT(I466)),"Retrasado",IF(OR(L466="Entregado",L466="Facturado"),IF(AND(ISNUMBER(V466),ISNUMBER(N466),INT(Ajustes!$C$5)-INT(N466)&gt;V466),IF(L466="Entregado","Sin facturar","Cobro vencido"),""),IF(AND(ISNUMBER(V466),ISNUMBER(Q466),Q466&gt;V466),INDEX(Ajustes!$E$9:$E$17,MATCH(L466,Ajustes!$B$9:$B$17,0)),""))))))</f>
        <v/>
      </c>
      <c r="B466" s="22" t="n"/>
      <c r="C466" s="23" t="n"/>
      <c r="D466" s="24" t="n"/>
      <c r="E466" s="25" t="n"/>
      <c r="F466" s="25" t="n"/>
      <c r="G466" s="25" t="n"/>
      <c r="H466" s="26" t="n"/>
      <c r="I466" s="23" t="n"/>
      <c r="J466" s="25" t="n"/>
      <c r="K466" s="25" t="n"/>
      <c r="L466" s="25" t="n"/>
      <c r="M466" s="23" t="n"/>
      <c r="N466" s="23" t="n"/>
      <c r="O466" s="27" t="n"/>
      <c r="P466" s="25" t="n"/>
      <c r="Q466" s="28" t="str">
        <f>IF(OR(T466=0,L466="Cobrado",L466="Anulado",NOT(ISNUMBER(U466))),"",MAX(0,INT(Ajustes!$C$5)-INT(U466)))</f>
        <v/>
      </c>
      <c r="R466" s="28" t="str">
        <f>IF(OR(T466=0,L466="Anulado",NOT(ISNUMBER(N466)),NOT(ISNUMBER(I466))),"",IF(INT(N466)=INT(I466),"Sí",IF(INT(N466)&gt;INT(I466),"Tarde","Antes")))</f>
        <v/>
      </c>
      <c r="S466" t="str">
        <f>IF(T466=0,"",IF(L466="","falta el estado",IF(NOT(ISNUMBER(MATCH(L466,Ajustes!$B$9:$B$17,0))),"el estado no es de la lista",IF(E466="","falta el cliente",IF(OR(AND(C466&lt;&gt;"",NOT(ISNUMBER(C466))),AND(I466&lt;&gt;"",NOT(ISNUMBER(I466))),AND(M466&lt;&gt;"",NOT(ISNUMBER(M466))),AND(N466&lt;&gt;"",NOT(ISNUMBER(N466)))),"hay una fecha mal escrita",IF(AND(H466&lt;&gt;"",NOT(ISNUMBER(H466))),"el importe no es un número",IF(C466="","falta «Recibido el»",IF(AND(L466&lt;&gt;"Recibido",L466&lt;&gt;"Anulado",I466=""),"falta la entrega acordada",IF(AND(L466&lt;&gt;"Recibido",L466&lt;&gt;"Anulado",M466=""),"falta la fecha del estado",IF(AND(OR(L466="Entregado",L466="Facturado",L466="Cobrado"),N466=""),"falta «Entregado el»",IF(AND(N466&lt;&gt;"",OR(L466="Recibido",L466="Confirmado",L466="Preparado",L466="En reparto")),"tiene «Entregado el»: cambia el estado",IF(OR(INT(C466)&gt;INT(Ajustes!$C$5),AND(M466&lt;&gt;"",INT(M466)&gt;INT(Ajustes!$C$5)),AND(N466&lt;&gt;"",INT(N466)&gt;INT(Ajustes!$C$5))),"hay una fecha posterior a hoy",IF(AND(M466&lt;&gt;"",INT(M466)&lt;INT(C466)),"la fecha del estado es anterior a «Recibido el»",IF(AND(N466&lt;&gt;"",INT(N466)&lt;INT(C466)),"«Entregado el» es anterior a «Recibido el»",""))))))))))))))</f>
        <v/>
      </c>
      <c r="T466">
        <f>IF(COUNTA(B466:P466)&gt;0,1,0)</f>
        <v>0</v>
      </c>
      <c r="U466" t="str">
        <f>IF(T466=0,"",IF(AND(L466="Recibido",M466=""),IF(C466="","",C466),IF(M466="","",M466)))</f>
        <v/>
      </c>
      <c r="V466" t="str">
        <f>IF(OR(T466=0,NOT(ISNUMBER(MATCH(L466,Ajustes!$B$9:$B$17,0)))),"",IF(INDEX(Ajustes!$C$9:$C$17,MATCH(L466,Ajustes!$B$9:$B$17,0))="","",INDEX(Ajustes!$C$9:$C$17,MATCH(L466,Ajustes!$B$9:$B$17,0))))</f>
        <v/>
      </c>
      <c r="W466">
        <f>IF(AND(T466=1,N466="",OR(L466="Recibido",L466="Confirmado",L466="Preparado",L466="En reparto",L466="Incidencia")),1,0)</f>
        <v>0</v>
      </c>
      <c r="X466">
        <f>IF(S466&lt;&gt;"",1,0)</f>
        <v>0</v>
      </c>
      <c r="Y466">
        <f>IF(A466&lt;&gt;"",1,0)</f>
        <v>0</v>
      </c>
      <c r="Z466">
        <f>IF(T466=1,ROW()-5,0)</f>
        <v>0</v>
      </c>
    </row>
    <row r="467">
      <c r="A467" s="21" t="str">
        <f>IF(T467=0,"",IF(S467&lt;&gt;"","Revisa: "&amp;S467,IF(OR(L467="Cobrado",L467="Anulado"),"",IF(AND(N467="",OR(L467="Recibido",L467="Confirmado",L467="Preparado",L467="En reparto",L467="Incidencia"),ISNUMBER(I467),INT(Ajustes!$C$5)&gt;INT(I467)),"Retrasado",IF(OR(L467="Entregado",L467="Facturado"),IF(AND(ISNUMBER(V467),ISNUMBER(N467),INT(Ajustes!$C$5)-INT(N467)&gt;V467),IF(L467="Entregado","Sin facturar","Cobro vencido"),""),IF(AND(ISNUMBER(V467),ISNUMBER(Q467),Q467&gt;V467),INDEX(Ajustes!$E$9:$E$17,MATCH(L467,Ajustes!$B$9:$B$17,0)),""))))))</f>
        <v/>
      </c>
      <c r="B467" s="22" t="n"/>
      <c r="C467" s="23" t="n"/>
      <c r="D467" s="24" t="n"/>
      <c r="E467" s="25" t="n"/>
      <c r="F467" s="25" t="n"/>
      <c r="G467" s="25" t="n"/>
      <c r="H467" s="26" t="n"/>
      <c r="I467" s="23" t="n"/>
      <c r="J467" s="25" t="n"/>
      <c r="K467" s="25" t="n"/>
      <c r="L467" s="25" t="n"/>
      <c r="M467" s="23" t="n"/>
      <c r="N467" s="23" t="n"/>
      <c r="O467" s="27" t="n"/>
      <c r="P467" s="25" t="n"/>
      <c r="Q467" s="28" t="str">
        <f>IF(OR(T467=0,L467="Cobrado",L467="Anulado",NOT(ISNUMBER(U467))),"",MAX(0,INT(Ajustes!$C$5)-INT(U467)))</f>
        <v/>
      </c>
      <c r="R467" s="28" t="str">
        <f>IF(OR(T467=0,L467="Anulado",NOT(ISNUMBER(N467)),NOT(ISNUMBER(I467))),"",IF(INT(N467)=INT(I467),"Sí",IF(INT(N467)&gt;INT(I467),"Tarde","Antes")))</f>
        <v/>
      </c>
      <c r="S467" t="str">
        <f>IF(T467=0,"",IF(L467="","falta el estado",IF(NOT(ISNUMBER(MATCH(L467,Ajustes!$B$9:$B$17,0))),"el estado no es de la lista",IF(E467="","falta el cliente",IF(OR(AND(C467&lt;&gt;"",NOT(ISNUMBER(C467))),AND(I467&lt;&gt;"",NOT(ISNUMBER(I467))),AND(M467&lt;&gt;"",NOT(ISNUMBER(M467))),AND(N467&lt;&gt;"",NOT(ISNUMBER(N467)))),"hay una fecha mal escrita",IF(AND(H467&lt;&gt;"",NOT(ISNUMBER(H467))),"el importe no es un número",IF(C467="","falta «Recibido el»",IF(AND(L467&lt;&gt;"Recibido",L467&lt;&gt;"Anulado",I467=""),"falta la entrega acordada",IF(AND(L467&lt;&gt;"Recibido",L467&lt;&gt;"Anulado",M467=""),"falta la fecha del estado",IF(AND(OR(L467="Entregado",L467="Facturado",L467="Cobrado"),N467=""),"falta «Entregado el»",IF(AND(N467&lt;&gt;"",OR(L467="Recibido",L467="Confirmado",L467="Preparado",L467="En reparto")),"tiene «Entregado el»: cambia el estado",IF(OR(INT(C467)&gt;INT(Ajustes!$C$5),AND(M467&lt;&gt;"",INT(M467)&gt;INT(Ajustes!$C$5)),AND(N467&lt;&gt;"",INT(N467)&gt;INT(Ajustes!$C$5))),"hay una fecha posterior a hoy",IF(AND(M467&lt;&gt;"",INT(M467)&lt;INT(C467)),"la fecha del estado es anterior a «Recibido el»",IF(AND(N467&lt;&gt;"",INT(N467)&lt;INT(C467)),"«Entregado el» es anterior a «Recibido el»",""))))))))))))))</f>
        <v/>
      </c>
      <c r="T467">
        <f>IF(COUNTA(B467:P467)&gt;0,1,0)</f>
        <v>0</v>
      </c>
      <c r="U467" t="str">
        <f>IF(T467=0,"",IF(AND(L467="Recibido",M467=""),IF(C467="","",C467),IF(M467="","",M467)))</f>
        <v/>
      </c>
      <c r="V467" t="str">
        <f>IF(OR(T467=0,NOT(ISNUMBER(MATCH(L467,Ajustes!$B$9:$B$17,0)))),"",IF(INDEX(Ajustes!$C$9:$C$17,MATCH(L467,Ajustes!$B$9:$B$17,0))="","",INDEX(Ajustes!$C$9:$C$17,MATCH(L467,Ajustes!$B$9:$B$17,0))))</f>
        <v/>
      </c>
      <c r="W467">
        <f>IF(AND(T467=1,N467="",OR(L467="Recibido",L467="Confirmado",L467="Preparado",L467="En reparto",L467="Incidencia")),1,0)</f>
        <v>0</v>
      </c>
      <c r="X467">
        <f>IF(S467&lt;&gt;"",1,0)</f>
        <v>0</v>
      </c>
      <c r="Y467">
        <f>IF(A467&lt;&gt;"",1,0)</f>
        <v>0</v>
      </c>
      <c r="Z467">
        <f>IF(T467=1,ROW()-5,0)</f>
        <v>0</v>
      </c>
    </row>
    <row r="468">
      <c r="A468" s="21" t="str">
        <f>IF(T468=0,"",IF(S468&lt;&gt;"","Revisa: "&amp;S468,IF(OR(L468="Cobrado",L468="Anulado"),"",IF(AND(N468="",OR(L468="Recibido",L468="Confirmado",L468="Preparado",L468="En reparto",L468="Incidencia"),ISNUMBER(I468),INT(Ajustes!$C$5)&gt;INT(I468)),"Retrasado",IF(OR(L468="Entregado",L468="Facturado"),IF(AND(ISNUMBER(V468),ISNUMBER(N468),INT(Ajustes!$C$5)-INT(N468)&gt;V468),IF(L468="Entregado","Sin facturar","Cobro vencido"),""),IF(AND(ISNUMBER(V468),ISNUMBER(Q468),Q468&gt;V468),INDEX(Ajustes!$E$9:$E$17,MATCH(L468,Ajustes!$B$9:$B$17,0)),""))))))</f>
        <v/>
      </c>
      <c r="B468" s="22" t="n"/>
      <c r="C468" s="23" t="n"/>
      <c r="D468" s="24" t="n"/>
      <c r="E468" s="25" t="n"/>
      <c r="F468" s="25" t="n"/>
      <c r="G468" s="25" t="n"/>
      <c r="H468" s="26" t="n"/>
      <c r="I468" s="23" t="n"/>
      <c r="J468" s="25" t="n"/>
      <c r="K468" s="25" t="n"/>
      <c r="L468" s="25" t="n"/>
      <c r="M468" s="23" t="n"/>
      <c r="N468" s="23" t="n"/>
      <c r="O468" s="27" t="n"/>
      <c r="P468" s="25" t="n"/>
      <c r="Q468" s="28" t="str">
        <f>IF(OR(T468=0,L468="Cobrado",L468="Anulado",NOT(ISNUMBER(U468))),"",MAX(0,INT(Ajustes!$C$5)-INT(U468)))</f>
        <v/>
      </c>
      <c r="R468" s="28" t="str">
        <f>IF(OR(T468=0,L468="Anulado",NOT(ISNUMBER(N468)),NOT(ISNUMBER(I468))),"",IF(INT(N468)=INT(I468),"Sí",IF(INT(N468)&gt;INT(I468),"Tarde","Antes")))</f>
        <v/>
      </c>
      <c r="S468" t="str">
        <f>IF(T468=0,"",IF(L468="","falta el estado",IF(NOT(ISNUMBER(MATCH(L468,Ajustes!$B$9:$B$17,0))),"el estado no es de la lista",IF(E468="","falta el cliente",IF(OR(AND(C468&lt;&gt;"",NOT(ISNUMBER(C468))),AND(I468&lt;&gt;"",NOT(ISNUMBER(I468))),AND(M468&lt;&gt;"",NOT(ISNUMBER(M468))),AND(N468&lt;&gt;"",NOT(ISNUMBER(N468)))),"hay una fecha mal escrita",IF(AND(H468&lt;&gt;"",NOT(ISNUMBER(H468))),"el importe no es un número",IF(C468="","falta «Recibido el»",IF(AND(L468&lt;&gt;"Recibido",L468&lt;&gt;"Anulado",I468=""),"falta la entrega acordada",IF(AND(L468&lt;&gt;"Recibido",L468&lt;&gt;"Anulado",M468=""),"falta la fecha del estado",IF(AND(OR(L468="Entregado",L468="Facturado",L468="Cobrado"),N468=""),"falta «Entregado el»",IF(AND(N468&lt;&gt;"",OR(L468="Recibido",L468="Confirmado",L468="Preparado",L468="En reparto")),"tiene «Entregado el»: cambia el estado",IF(OR(INT(C468)&gt;INT(Ajustes!$C$5),AND(M468&lt;&gt;"",INT(M468)&gt;INT(Ajustes!$C$5)),AND(N468&lt;&gt;"",INT(N468)&gt;INT(Ajustes!$C$5))),"hay una fecha posterior a hoy",IF(AND(M468&lt;&gt;"",INT(M468)&lt;INT(C468)),"la fecha del estado es anterior a «Recibido el»",IF(AND(N468&lt;&gt;"",INT(N468)&lt;INT(C468)),"«Entregado el» es anterior a «Recibido el»",""))))))))))))))</f>
        <v/>
      </c>
      <c r="T468">
        <f>IF(COUNTA(B468:P468)&gt;0,1,0)</f>
        <v>0</v>
      </c>
      <c r="U468" t="str">
        <f>IF(T468=0,"",IF(AND(L468="Recibido",M468=""),IF(C468="","",C468),IF(M468="","",M468)))</f>
        <v/>
      </c>
      <c r="V468" t="str">
        <f>IF(OR(T468=0,NOT(ISNUMBER(MATCH(L468,Ajustes!$B$9:$B$17,0)))),"",IF(INDEX(Ajustes!$C$9:$C$17,MATCH(L468,Ajustes!$B$9:$B$17,0))="","",INDEX(Ajustes!$C$9:$C$17,MATCH(L468,Ajustes!$B$9:$B$17,0))))</f>
        <v/>
      </c>
      <c r="W468">
        <f>IF(AND(T468=1,N468="",OR(L468="Recibido",L468="Confirmado",L468="Preparado",L468="En reparto",L468="Incidencia")),1,0)</f>
        <v>0</v>
      </c>
      <c r="X468">
        <f>IF(S468&lt;&gt;"",1,0)</f>
        <v>0</v>
      </c>
      <c r="Y468">
        <f>IF(A468&lt;&gt;"",1,0)</f>
        <v>0</v>
      </c>
      <c r="Z468">
        <f>IF(T468=1,ROW()-5,0)</f>
        <v>0</v>
      </c>
    </row>
    <row r="469">
      <c r="A469" s="21" t="str">
        <f>IF(T469=0,"",IF(S469&lt;&gt;"","Revisa: "&amp;S469,IF(OR(L469="Cobrado",L469="Anulado"),"",IF(AND(N469="",OR(L469="Recibido",L469="Confirmado",L469="Preparado",L469="En reparto",L469="Incidencia"),ISNUMBER(I469),INT(Ajustes!$C$5)&gt;INT(I469)),"Retrasado",IF(OR(L469="Entregado",L469="Facturado"),IF(AND(ISNUMBER(V469),ISNUMBER(N469),INT(Ajustes!$C$5)-INT(N469)&gt;V469),IF(L469="Entregado","Sin facturar","Cobro vencido"),""),IF(AND(ISNUMBER(V469),ISNUMBER(Q469),Q469&gt;V469),INDEX(Ajustes!$E$9:$E$17,MATCH(L469,Ajustes!$B$9:$B$17,0)),""))))))</f>
        <v/>
      </c>
      <c r="B469" s="22" t="n"/>
      <c r="C469" s="23" t="n"/>
      <c r="D469" s="24" t="n"/>
      <c r="E469" s="25" t="n"/>
      <c r="F469" s="25" t="n"/>
      <c r="G469" s="25" t="n"/>
      <c r="H469" s="26" t="n"/>
      <c r="I469" s="23" t="n"/>
      <c r="J469" s="25" t="n"/>
      <c r="K469" s="25" t="n"/>
      <c r="L469" s="25" t="n"/>
      <c r="M469" s="23" t="n"/>
      <c r="N469" s="23" t="n"/>
      <c r="O469" s="27" t="n"/>
      <c r="P469" s="25" t="n"/>
      <c r="Q469" s="28" t="str">
        <f>IF(OR(T469=0,L469="Cobrado",L469="Anulado",NOT(ISNUMBER(U469))),"",MAX(0,INT(Ajustes!$C$5)-INT(U469)))</f>
        <v/>
      </c>
      <c r="R469" s="28" t="str">
        <f>IF(OR(T469=0,L469="Anulado",NOT(ISNUMBER(N469)),NOT(ISNUMBER(I469))),"",IF(INT(N469)=INT(I469),"Sí",IF(INT(N469)&gt;INT(I469),"Tarde","Antes")))</f>
        <v/>
      </c>
      <c r="S469" t="str">
        <f>IF(T469=0,"",IF(L469="","falta el estado",IF(NOT(ISNUMBER(MATCH(L469,Ajustes!$B$9:$B$17,0))),"el estado no es de la lista",IF(E469="","falta el cliente",IF(OR(AND(C469&lt;&gt;"",NOT(ISNUMBER(C469))),AND(I469&lt;&gt;"",NOT(ISNUMBER(I469))),AND(M469&lt;&gt;"",NOT(ISNUMBER(M469))),AND(N469&lt;&gt;"",NOT(ISNUMBER(N469)))),"hay una fecha mal escrita",IF(AND(H469&lt;&gt;"",NOT(ISNUMBER(H469))),"el importe no es un número",IF(C469="","falta «Recibido el»",IF(AND(L469&lt;&gt;"Recibido",L469&lt;&gt;"Anulado",I469=""),"falta la entrega acordada",IF(AND(L469&lt;&gt;"Recibido",L469&lt;&gt;"Anulado",M469=""),"falta la fecha del estado",IF(AND(OR(L469="Entregado",L469="Facturado",L469="Cobrado"),N469=""),"falta «Entregado el»",IF(AND(N469&lt;&gt;"",OR(L469="Recibido",L469="Confirmado",L469="Preparado",L469="En reparto")),"tiene «Entregado el»: cambia el estado",IF(OR(INT(C469)&gt;INT(Ajustes!$C$5),AND(M469&lt;&gt;"",INT(M469)&gt;INT(Ajustes!$C$5)),AND(N469&lt;&gt;"",INT(N469)&gt;INT(Ajustes!$C$5))),"hay una fecha posterior a hoy",IF(AND(M469&lt;&gt;"",INT(M469)&lt;INT(C469)),"la fecha del estado es anterior a «Recibido el»",IF(AND(N469&lt;&gt;"",INT(N469)&lt;INT(C469)),"«Entregado el» es anterior a «Recibido el»",""))))))))))))))</f>
        <v/>
      </c>
      <c r="T469">
        <f>IF(COUNTA(B469:P469)&gt;0,1,0)</f>
        <v>0</v>
      </c>
      <c r="U469" t="str">
        <f>IF(T469=0,"",IF(AND(L469="Recibido",M469=""),IF(C469="","",C469),IF(M469="","",M469)))</f>
        <v/>
      </c>
      <c r="V469" t="str">
        <f>IF(OR(T469=0,NOT(ISNUMBER(MATCH(L469,Ajustes!$B$9:$B$17,0)))),"",IF(INDEX(Ajustes!$C$9:$C$17,MATCH(L469,Ajustes!$B$9:$B$17,0))="","",INDEX(Ajustes!$C$9:$C$17,MATCH(L469,Ajustes!$B$9:$B$17,0))))</f>
        <v/>
      </c>
      <c r="W469">
        <f>IF(AND(T469=1,N469="",OR(L469="Recibido",L469="Confirmado",L469="Preparado",L469="En reparto",L469="Incidencia")),1,0)</f>
        <v>0</v>
      </c>
      <c r="X469">
        <f>IF(S469&lt;&gt;"",1,0)</f>
        <v>0</v>
      </c>
      <c r="Y469">
        <f>IF(A469&lt;&gt;"",1,0)</f>
        <v>0</v>
      </c>
      <c r="Z469">
        <f>IF(T469=1,ROW()-5,0)</f>
        <v>0</v>
      </c>
    </row>
    <row r="470">
      <c r="A470" s="21" t="str">
        <f>IF(T470=0,"",IF(S470&lt;&gt;"","Revisa: "&amp;S470,IF(OR(L470="Cobrado",L470="Anulado"),"",IF(AND(N470="",OR(L470="Recibido",L470="Confirmado",L470="Preparado",L470="En reparto",L470="Incidencia"),ISNUMBER(I470),INT(Ajustes!$C$5)&gt;INT(I470)),"Retrasado",IF(OR(L470="Entregado",L470="Facturado"),IF(AND(ISNUMBER(V470),ISNUMBER(N470),INT(Ajustes!$C$5)-INT(N470)&gt;V470),IF(L470="Entregado","Sin facturar","Cobro vencido"),""),IF(AND(ISNUMBER(V470),ISNUMBER(Q470),Q470&gt;V470),INDEX(Ajustes!$E$9:$E$17,MATCH(L470,Ajustes!$B$9:$B$17,0)),""))))))</f>
        <v/>
      </c>
      <c r="B470" s="22" t="n"/>
      <c r="C470" s="23" t="n"/>
      <c r="D470" s="24" t="n"/>
      <c r="E470" s="25" t="n"/>
      <c r="F470" s="25" t="n"/>
      <c r="G470" s="25" t="n"/>
      <c r="H470" s="26" t="n"/>
      <c r="I470" s="23" t="n"/>
      <c r="J470" s="25" t="n"/>
      <c r="K470" s="25" t="n"/>
      <c r="L470" s="25" t="n"/>
      <c r="M470" s="23" t="n"/>
      <c r="N470" s="23" t="n"/>
      <c r="O470" s="27" t="n"/>
      <c r="P470" s="25" t="n"/>
      <c r="Q470" s="28" t="str">
        <f>IF(OR(T470=0,L470="Cobrado",L470="Anulado",NOT(ISNUMBER(U470))),"",MAX(0,INT(Ajustes!$C$5)-INT(U470)))</f>
        <v/>
      </c>
      <c r="R470" s="28" t="str">
        <f>IF(OR(T470=0,L470="Anulado",NOT(ISNUMBER(N470)),NOT(ISNUMBER(I470))),"",IF(INT(N470)=INT(I470),"Sí",IF(INT(N470)&gt;INT(I470),"Tarde","Antes")))</f>
        <v/>
      </c>
      <c r="S470" t="str">
        <f>IF(T470=0,"",IF(L470="","falta el estado",IF(NOT(ISNUMBER(MATCH(L470,Ajustes!$B$9:$B$17,0))),"el estado no es de la lista",IF(E470="","falta el cliente",IF(OR(AND(C470&lt;&gt;"",NOT(ISNUMBER(C470))),AND(I470&lt;&gt;"",NOT(ISNUMBER(I470))),AND(M470&lt;&gt;"",NOT(ISNUMBER(M470))),AND(N470&lt;&gt;"",NOT(ISNUMBER(N470)))),"hay una fecha mal escrita",IF(AND(H470&lt;&gt;"",NOT(ISNUMBER(H470))),"el importe no es un número",IF(C470="","falta «Recibido el»",IF(AND(L470&lt;&gt;"Recibido",L470&lt;&gt;"Anulado",I470=""),"falta la entrega acordada",IF(AND(L470&lt;&gt;"Recibido",L470&lt;&gt;"Anulado",M470=""),"falta la fecha del estado",IF(AND(OR(L470="Entregado",L470="Facturado",L470="Cobrado"),N470=""),"falta «Entregado el»",IF(AND(N470&lt;&gt;"",OR(L470="Recibido",L470="Confirmado",L470="Preparado",L470="En reparto")),"tiene «Entregado el»: cambia el estado",IF(OR(INT(C470)&gt;INT(Ajustes!$C$5),AND(M470&lt;&gt;"",INT(M470)&gt;INT(Ajustes!$C$5)),AND(N470&lt;&gt;"",INT(N470)&gt;INT(Ajustes!$C$5))),"hay una fecha posterior a hoy",IF(AND(M470&lt;&gt;"",INT(M470)&lt;INT(C470)),"la fecha del estado es anterior a «Recibido el»",IF(AND(N470&lt;&gt;"",INT(N470)&lt;INT(C470)),"«Entregado el» es anterior a «Recibido el»",""))))))))))))))</f>
        <v/>
      </c>
      <c r="T470">
        <f>IF(COUNTA(B470:P470)&gt;0,1,0)</f>
        <v>0</v>
      </c>
      <c r="U470" t="str">
        <f>IF(T470=0,"",IF(AND(L470="Recibido",M470=""),IF(C470="","",C470),IF(M470="","",M470)))</f>
        <v/>
      </c>
      <c r="V470" t="str">
        <f>IF(OR(T470=0,NOT(ISNUMBER(MATCH(L470,Ajustes!$B$9:$B$17,0)))),"",IF(INDEX(Ajustes!$C$9:$C$17,MATCH(L470,Ajustes!$B$9:$B$17,0))="","",INDEX(Ajustes!$C$9:$C$17,MATCH(L470,Ajustes!$B$9:$B$17,0))))</f>
        <v/>
      </c>
      <c r="W470">
        <f>IF(AND(T470=1,N470="",OR(L470="Recibido",L470="Confirmado",L470="Preparado",L470="En reparto",L470="Incidencia")),1,0)</f>
        <v>0</v>
      </c>
      <c r="X470">
        <f>IF(S470&lt;&gt;"",1,0)</f>
        <v>0</v>
      </c>
      <c r="Y470">
        <f>IF(A470&lt;&gt;"",1,0)</f>
        <v>0</v>
      </c>
      <c r="Z470">
        <f>IF(T470=1,ROW()-5,0)</f>
        <v>0</v>
      </c>
    </row>
    <row r="471">
      <c r="A471" s="21" t="str">
        <f>IF(T471=0,"",IF(S471&lt;&gt;"","Revisa: "&amp;S471,IF(OR(L471="Cobrado",L471="Anulado"),"",IF(AND(N471="",OR(L471="Recibido",L471="Confirmado",L471="Preparado",L471="En reparto",L471="Incidencia"),ISNUMBER(I471),INT(Ajustes!$C$5)&gt;INT(I471)),"Retrasado",IF(OR(L471="Entregado",L471="Facturado"),IF(AND(ISNUMBER(V471),ISNUMBER(N471),INT(Ajustes!$C$5)-INT(N471)&gt;V471),IF(L471="Entregado","Sin facturar","Cobro vencido"),""),IF(AND(ISNUMBER(V471),ISNUMBER(Q471),Q471&gt;V471),INDEX(Ajustes!$E$9:$E$17,MATCH(L471,Ajustes!$B$9:$B$17,0)),""))))))</f>
        <v/>
      </c>
      <c r="B471" s="22" t="n"/>
      <c r="C471" s="23" t="n"/>
      <c r="D471" s="24" t="n"/>
      <c r="E471" s="25" t="n"/>
      <c r="F471" s="25" t="n"/>
      <c r="G471" s="25" t="n"/>
      <c r="H471" s="26" t="n"/>
      <c r="I471" s="23" t="n"/>
      <c r="J471" s="25" t="n"/>
      <c r="K471" s="25" t="n"/>
      <c r="L471" s="25" t="n"/>
      <c r="M471" s="23" t="n"/>
      <c r="N471" s="23" t="n"/>
      <c r="O471" s="27" t="n"/>
      <c r="P471" s="25" t="n"/>
      <c r="Q471" s="28" t="str">
        <f>IF(OR(T471=0,L471="Cobrado",L471="Anulado",NOT(ISNUMBER(U471))),"",MAX(0,INT(Ajustes!$C$5)-INT(U471)))</f>
        <v/>
      </c>
      <c r="R471" s="28" t="str">
        <f>IF(OR(T471=0,L471="Anulado",NOT(ISNUMBER(N471)),NOT(ISNUMBER(I471))),"",IF(INT(N471)=INT(I471),"Sí",IF(INT(N471)&gt;INT(I471),"Tarde","Antes")))</f>
        <v/>
      </c>
      <c r="S471" t="str">
        <f>IF(T471=0,"",IF(L471="","falta el estado",IF(NOT(ISNUMBER(MATCH(L471,Ajustes!$B$9:$B$17,0))),"el estado no es de la lista",IF(E471="","falta el cliente",IF(OR(AND(C471&lt;&gt;"",NOT(ISNUMBER(C471))),AND(I471&lt;&gt;"",NOT(ISNUMBER(I471))),AND(M471&lt;&gt;"",NOT(ISNUMBER(M471))),AND(N471&lt;&gt;"",NOT(ISNUMBER(N471)))),"hay una fecha mal escrita",IF(AND(H471&lt;&gt;"",NOT(ISNUMBER(H471))),"el importe no es un número",IF(C471="","falta «Recibido el»",IF(AND(L471&lt;&gt;"Recibido",L471&lt;&gt;"Anulado",I471=""),"falta la entrega acordada",IF(AND(L471&lt;&gt;"Recibido",L471&lt;&gt;"Anulado",M471=""),"falta la fecha del estado",IF(AND(OR(L471="Entregado",L471="Facturado",L471="Cobrado"),N471=""),"falta «Entregado el»",IF(AND(N471&lt;&gt;"",OR(L471="Recibido",L471="Confirmado",L471="Preparado",L471="En reparto")),"tiene «Entregado el»: cambia el estado",IF(OR(INT(C471)&gt;INT(Ajustes!$C$5),AND(M471&lt;&gt;"",INT(M471)&gt;INT(Ajustes!$C$5)),AND(N471&lt;&gt;"",INT(N471)&gt;INT(Ajustes!$C$5))),"hay una fecha posterior a hoy",IF(AND(M471&lt;&gt;"",INT(M471)&lt;INT(C471)),"la fecha del estado es anterior a «Recibido el»",IF(AND(N471&lt;&gt;"",INT(N471)&lt;INT(C471)),"«Entregado el» es anterior a «Recibido el»",""))))))))))))))</f>
        <v/>
      </c>
      <c r="T471">
        <f>IF(COUNTA(B471:P471)&gt;0,1,0)</f>
        <v>0</v>
      </c>
      <c r="U471" t="str">
        <f>IF(T471=0,"",IF(AND(L471="Recibido",M471=""),IF(C471="","",C471),IF(M471="","",M471)))</f>
        <v/>
      </c>
      <c r="V471" t="str">
        <f>IF(OR(T471=0,NOT(ISNUMBER(MATCH(L471,Ajustes!$B$9:$B$17,0)))),"",IF(INDEX(Ajustes!$C$9:$C$17,MATCH(L471,Ajustes!$B$9:$B$17,0))="","",INDEX(Ajustes!$C$9:$C$17,MATCH(L471,Ajustes!$B$9:$B$17,0))))</f>
        <v/>
      </c>
      <c r="W471">
        <f>IF(AND(T471=1,N471="",OR(L471="Recibido",L471="Confirmado",L471="Preparado",L471="En reparto",L471="Incidencia")),1,0)</f>
        <v>0</v>
      </c>
      <c r="X471">
        <f>IF(S471&lt;&gt;"",1,0)</f>
        <v>0</v>
      </c>
      <c r="Y471">
        <f>IF(A471&lt;&gt;"",1,0)</f>
        <v>0</v>
      </c>
      <c r="Z471">
        <f>IF(T471=1,ROW()-5,0)</f>
        <v>0</v>
      </c>
    </row>
    <row r="472">
      <c r="A472" s="21" t="str">
        <f>IF(T472=0,"",IF(S472&lt;&gt;"","Revisa: "&amp;S472,IF(OR(L472="Cobrado",L472="Anulado"),"",IF(AND(N472="",OR(L472="Recibido",L472="Confirmado",L472="Preparado",L472="En reparto",L472="Incidencia"),ISNUMBER(I472),INT(Ajustes!$C$5)&gt;INT(I472)),"Retrasado",IF(OR(L472="Entregado",L472="Facturado"),IF(AND(ISNUMBER(V472),ISNUMBER(N472),INT(Ajustes!$C$5)-INT(N472)&gt;V472),IF(L472="Entregado","Sin facturar","Cobro vencido"),""),IF(AND(ISNUMBER(V472),ISNUMBER(Q472),Q472&gt;V472),INDEX(Ajustes!$E$9:$E$17,MATCH(L472,Ajustes!$B$9:$B$17,0)),""))))))</f>
        <v/>
      </c>
      <c r="B472" s="22" t="n"/>
      <c r="C472" s="23" t="n"/>
      <c r="D472" s="24" t="n"/>
      <c r="E472" s="25" t="n"/>
      <c r="F472" s="25" t="n"/>
      <c r="G472" s="25" t="n"/>
      <c r="H472" s="26" t="n"/>
      <c r="I472" s="23" t="n"/>
      <c r="J472" s="25" t="n"/>
      <c r="K472" s="25" t="n"/>
      <c r="L472" s="25" t="n"/>
      <c r="M472" s="23" t="n"/>
      <c r="N472" s="23" t="n"/>
      <c r="O472" s="27" t="n"/>
      <c r="P472" s="25" t="n"/>
      <c r="Q472" s="28" t="str">
        <f>IF(OR(T472=0,L472="Cobrado",L472="Anulado",NOT(ISNUMBER(U472))),"",MAX(0,INT(Ajustes!$C$5)-INT(U472)))</f>
        <v/>
      </c>
      <c r="R472" s="28" t="str">
        <f>IF(OR(T472=0,L472="Anulado",NOT(ISNUMBER(N472)),NOT(ISNUMBER(I472))),"",IF(INT(N472)=INT(I472),"Sí",IF(INT(N472)&gt;INT(I472),"Tarde","Antes")))</f>
        <v/>
      </c>
      <c r="S472" t="str">
        <f>IF(T472=0,"",IF(L472="","falta el estado",IF(NOT(ISNUMBER(MATCH(L472,Ajustes!$B$9:$B$17,0))),"el estado no es de la lista",IF(E472="","falta el cliente",IF(OR(AND(C472&lt;&gt;"",NOT(ISNUMBER(C472))),AND(I472&lt;&gt;"",NOT(ISNUMBER(I472))),AND(M472&lt;&gt;"",NOT(ISNUMBER(M472))),AND(N472&lt;&gt;"",NOT(ISNUMBER(N472)))),"hay una fecha mal escrita",IF(AND(H472&lt;&gt;"",NOT(ISNUMBER(H472))),"el importe no es un número",IF(C472="","falta «Recibido el»",IF(AND(L472&lt;&gt;"Recibido",L472&lt;&gt;"Anulado",I472=""),"falta la entrega acordada",IF(AND(L472&lt;&gt;"Recibido",L472&lt;&gt;"Anulado",M472=""),"falta la fecha del estado",IF(AND(OR(L472="Entregado",L472="Facturado",L472="Cobrado"),N472=""),"falta «Entregado el»",IF(AND(N472&lt;&gt;"",OR(L472="Recibido",L472="Confirmado",L472="Preparado",L472="En reparto")),"tiene «Entregado el»: cambia el estado",IF(OR(INT(C472)&gt;INT(Ajustes!$C$5),AND(M472&lt;&gt;"",INT(M472)&gt;INT(Ajustes!$C$5)),AND(N472&lt;&gt;"",INT(N472)&gt;INT(Ajustes!$C$5))),"hay una fecha posterior a hoy",IF(AND(M472&lt;&gt;"",INT(M472)&lt;INT(C472)),"la fecha del estado es anterior a «Recibido el»",IF(AND(N472&lt;&gt;"",INT(N472)&lt;INT(C472)),"«Entregado el» es anterior a «Recibido el»",""))))))))))))))</f>
        <v/>
      </c>
      <c r="T472">
        <f>IF(COUNTA(B472:P472)&gt;0,1,0)</f>
        <v>0</v>
      </c>
      <c r="U472" t="str">
        <f>IF(T472=0,"",IF(AND(L472="Recibido",M472=""),IF(C472="","",C472),IF(M472="","",M472)))</f>
        <v/>
      </c>
      <c r="V472" t="str">
        <f>IF(OR(T472=0,NOT(ISNUMBER(MATCH(L472,Ajustes!$B$9:$B$17,0)))),"",IF(INDEX(Ajustes!$C$9:$C$17,MATCH(L472,Ajustes!$B$9:$B$17,0))="","",INDEX(Ajustes!$C$9:$C$17,MATCH(L472,Ajustes!$B$9:$B$17,0))))</f>
        <v/>
      </c>
      <c r="W472">
        <f>IF(AND(T472=1,N472="",OR(L472="Recibido",L472="Confirmado",L472="Preparado",L472="En reparto",L472="Incidencia")),1,0)</f>
        <v>0</v>
      </c>
      <c r="X472">
        <f>IF(S472&lt;&gt;"",1,0)</f>
        <v>0</v>
      </c>
      <c r="Y472">
        <f>IF(A472&lt;&gt;"",1,0)</f>
        <v>0</v>
      </c>
      <c r="Z472">
        <f>IF(T472=1,ROW()-5,0)</f>
        <v>0</v>
      </c>
    </row>
    <row r="473">
      <c r="A473" s="21" t="str">
        <f>IF(T473=0,"",IF(S473&lt;&gt;"","Revisa: "&amp;S473,IF(OR(L473="Cobrado",L473="Anulado"),"",IF(AND(N473="",OR(L473="Recibido",L473="Confirmado",L473="Preparado",L473="En reparto",L473="Incidencia"),ISNUMBER(I473),INT(Ajustes!$C$5)&gt;INT(I473)),"Retrasado",IF(OR(L473="Entregado",L473="Facturado"),IF(AND(ISNUMBER(V473),ISNUMBER(N473),INT(Ajustes!$C$5)-INT(N473)&gt;V473),IF(L473="Entregado","Sin facturar","Cobro vencido"),""),IF(AND(ISNUMBER(V473),ISNUMBER(Q473),Q473&gt;V473),INDEX(Ajustes!$E$9:$E$17,MATCH(L473,Ajustes!$B$9:$B$17,0)),""))))))</f>
        <v/>
      </c>
      <c r="B473" s="22" t="n"/>
      <c r="C473" s="23" t="n"/>
      <c r="D473" s="24" t="n"/>
      <c r="E473" s="25" t="n"/>
      <c r="F473" s="25" t="n"/>
      <c r="G473" s="25" t="n"/>
      <c r="H473" s="26" t="n"/>
      <c r="I473" s="23" t="n"/>
      <c r="J473" s="25" t="n"/>
      <c r="K473" s="25" t="n"/>
      <c r="L473" s="25" t="n"/>
      <c r="M473" s="23" t="n"/>
      <c r="N473" s="23" t="n"/>
      <c r="O473" s="27" t="n"/>
      <c r="P473" s="25" t="n"/>
      <c r="Q473" s="28" t="str">
        <f>IF(OR(T473=0,L473="Cobrado",L473="Anulado",NOT(ISNUMBER(U473))),"",MAX(0,INT(Ajustes!$C$5)-INT(U473)))</f>
        <v/>
      </c>
      <c r="R473" s="28" t="str">
        <f>IF(OR(T473=0,L473="Anulado",NOT(ISNUMBER(N473)),NOT(ISNUMBER(I473))),"",IF(INT(N473)=INT(I473),"Sí",IF(INT(N473)&gt;INT(I473),"Tarde","Antes")))</f>
        <v/>
      </c>
      <c r="S473" t="str">
        <f>IF(T473=0,"",IF(L473="","falta el estado",IF(NOT(ISNUMBER(MATCH(L473,Ajustes!$B$9:$B$17,0))),"el estado no es de la lista",IF(E473="","falta el cliente",IF(OR(AND(C473&lt;&gt;"",NOT(ISNUMBER(C473))),AND(I473&lt;&gt;"",NOT(ISNUMBER(I473))),AND(M473&lt;&gt;"",NOT(ISNUMBER(M473))),AND(N473&lt;&gt;"",NOT(ISNUMBER(N473)))),"hay una fecha mal escrita",IF(AND(H473&lt;&gt;"",NOT(ISNUMBER(H473))),"el importe no es un número",IF(C473="","falta «Recibido el»",IF(AND(L473&lt;&gt;"Recibido",L473&lt;&gt;"Anulado",I473=""),"falta la entrega acordada",IF(AND(L473&lt;&gt;"Recibido",L473&lt;&gt;"Anulado",M473=""),"falta la fecha del estado",IF(AND(OR(L473="Entregado",L473="Facturado",L473="Cobrado"),N473=""),"falta «Entregado el»",IF(AND(N473&lt;&gt;"",OR(L473="Recibido",L473="Confirmado",L473="Preparado",L473="En reparto")),"tiene «Entregado el»: cambia el estado",IF(OR(INT(C473)&gt;INT(Ajustes!$C$5),AND(M473&lt;&gt;"",INT(M473)&gt;INT(Ajustes!$C$5)),AND(N473&lt;&gt;"",INT(N473)&gt;INT(Ajustes!$C$5))),"hay una fecha posterior a hoy",IF(AND(M473&lt;&gt;"",INT(M473)&lt;INT(C473)),"la fecha del estado es anterior a «Recibido el»",IF(AND(N473&lt;&gt;"",INT(N473)&lt;INT(C473)),"«Entregado el» es anterior a «Recibido el»",""))))))))))))))</f>
        <v/>
      </c>
      <c r="T473">
        <f>IF(COUNTA(B473:P473)&gt;0,1,0)</f>
        <v>0</v>
      </c>
      <c r="U473" t="str">
        <f>IF(T473=0,"",IF(AND(L473="Recibido",M473=""),IF(C473="","",C473),IF(M473="","",M473)))</f>
        <v/>
      </c>
      <c r="V473" t="str">
        <f>IF(OR(T473=0,NOT(ISNUMBER(MATCH(L473,Ajustes!$B$9:$B$17,0)))),"",IF(INDEX(Ajustes!$C$9:$C$17,MATCH(L473,Ajustes!$B$9:$B$17,0))="","",INDEX(Ajustes!$C$9:$C$17,MATCH(L473,Ajustes!$B$9:$B$17,0))))</f>
        <v/>
      </c>
      <c r="W473">
        <f>IF(AND(T473=1,N473="",OR(L473="Recibido",L473="Confirmado",L473="Preparado",L473="En reparto",L473="Incidencia")),1,0)</f>
        <v>0</v>
      </c>
      <c r="X473">
        <f>IF(S473&lt;&gt;"",1,0)</f>
        <v>0</v>
      </c>
      <c r="Y473">
        <f>IF(A473&lt;&gt;"",1,0)</f>
        <v>0</v>
      </c>
      <c r="Z473">
        <f>IF(T473=1,ROW()-5,0)</f>
        <v>0</v>
      </c>
    </row>
    <row r="474">
      <c r="A474" s="21" t="str">
        <f>IF(T474=0,"",IF(S474&lt;&gt;"","Revisa: "&amp;S474,IF(OR(L474="Cobrado",L474="Anulado"),"",IF(AND(N474="",OR(L474="Recibido",L474="Confirmado",L474="Preparado",L474="En reparto",L474="Incidencia"),ISNUMBER(I474),INT(Ajustes!$C$5)&gt;INT(I474)),"Retrasado",IF(OR(L474="Entregado",L474="Facturado"),IF(AND(ISNUMBER(V474),ISNUMBER(N474),INT(Ajustes!$C$5)-INT(N474)&gt;V474),IF(L474="Entregado","Sin facturar","Cobro vencido"),""),IF(AND(ISNUMBER(V474),ISNUMBER(Q474),Q474&gt;V474),INDEX(Ajustes!$E$9:$E$17,MATCH(L474,Ajustes!$B$9:$B$17,0)),""))))))</f>
        <v/>
      </c>
      <c r="B474" s="22" t="n"/>
      <c r="C474" s="23" t="n"/>
      <c r="D474" s="24" t="n"/>
      <c r="E474" s="25" t="n"/>
      <c r="F474" s="25" t="n"/>
      <c r="G474" s="25" t="n"/>
      <c r="H474" s="26" t="n"/>
      <c r="I474" s="23" t="n"/>
      <c r="J474" s="25" t="n"/>
      <c r="K474" s="25" t="n"/>
      <c r="L474" s="25" t="n"/>
      <c r="M474" s="23" t="n"/>
      <c r="N474" s="23" t="n"/>
      <c r="O474" s="27" t="n"/>
      <c r="P474" s="25" t="n"/>
      <c r="Q474" s="28" t="str">
        <f>IF(OR(T474=0,L474="Cobrado",L474="Anulado",NOT(ISNUMBER(U474))),"",MAX(0,INT(Ajustes!$C$5)-INT(U474)))</f>
        <v/>
      </c>
      <c r="R474" s="28" t="str">
        <f>IF(OR(T474=0,L474="Anulado",NOT(ISNUMBER(N474)),NOT(ISNUMBER(I474))),"",IF(INT(N474)=INT(I474),"Sí",IF(INT(N474)&gt;INT(I474),"Tarde","Antes")))</f>
        <v/>
      </c>
      <c r="S474" t="str">
        <f>IF(T474=0,"",IF(L474="","falta el estado",IF(NOT(ISNUMBER(MATCH(L474,Ajustes!$B$9:$B$17,0))),"el estado no es de la lista",IF(E474="","falta el cliente",IF(OR(AND(C474&lt;&gt;"",NOT(ISNUMBER(C474))),AND(I474&lt;&gt;"",NOT(ISNUMBER(I474))),AND(M474&lt;&gt;"",NOT(ISNUMBER(M474))),AND(N474&lt;&gt;"",NOT(ISNUMBER(N474)))),"hay una fecha mal escrita",IF(AND(H474&lt;&gt;"",NOT(ISNUMBER(H474))),"el importe no es un número",IF(C474="","falta «Recibido el»",IF(AND(L474&lt;&gt;"Recibido",L474&lt;&gt;"Anulado",I474=""),"falta la entrega acordada",IF(AND(L474&lt;&gt;"Recibido",L474&lt;&gt;"Anulado",M474=""),"falta la fecha del estado",IF(AND(OR(L474="Entregado",L474="Facturado",L474="Cobrado"),N474=""),"falta «Entregado el»",IF(AND(N474&lt;&gt;"",OR(L474="Recibido",L474="Confirmado",L474="Preparado",L474="En reparto")),"tiene «Entregado el»: cambia el estado",IF(OR(INT(C474)&gt;INT(Ajustes!$C$5),AND(M474&lt;&gt;"",INT(M474)&gt;INT(Ajustes!$C$5)),AND(N474&lt;&gt;"",INT(N474)&gt;INT(Ajustes!$C$5))),"hay una fecha posterior a hoy",IF(AND(M474&lt;&gt;"",INT(M474)&lt;INT(C474)),"la fecha del estado es anterior a «Recibido el»",IF(AND(N474&lt;&gt;"",INT(N474)&lt;INT(C474)),"«Entregado el» es anterior a «Recibido el»",""))))))))))))))</f>
        <v/>
      </c>
      <c r="T474">
        <f>IF(COUNTA(B474:P474)&gt;0,1,0)</f>
        <v>0</v>
      </c>
      <c r="U474" t="str">
        <f>IF(T474=0,"",IF(AND(L474="Recibido",M474=""),IF(C474="","",C474),IF(M474="","",M474)))</f>
        <v/>
      </c>
      <c r="V474" t="str">
        <f>IF(OR(T474=0,NOT(ISNUMBER(MATCH(L474,Ajustes!$B$9:$B$17,0)))),"",IF(INDEX(Ajustes!$C$9:$C$17,MATCH(L474,Ajustes!$B$9:$B$17,0))="","",INDEX(Ajustes!$C$9:$C$17,MATCH(L474,Ajustes!$B$9:$B$17,0))))</f>
        <v/>
      </c>
      <c r="W474">
        <f>IF(AND(T474=1,N474="",OR(L474="Recibido",L474="Confirmado",L474="Preparado",L474="En reparto",L474="Incidencia")),1,0)</f>
        <v>0</v>
      </c>
      <c r="X474">
        <f>IF(S474&lt;&gt;"",1,0)</f>
        <v>0</v>
      </c>
      <c r="Y474">
        <f>IF(A474&lt;&gt;"",1,0)</f>
        <v>0</v>
      </c>
      <c r="Z474">
        <f>IF(T474=1,ROW()-5,0)</f>
        <v>0</v>
      </c>
    </row>
    <row r="475">
      <c r="A475" s="21" t="str">
        <f>IF(T475=0,"",IF(S475&lt;&gt;"","Revisa: "&amp;S475,IF(OR(L475="Cobrado",L475="Anulado"),"",IF(AND(N475="",OR(L475="Recibido",L475="Confirmado",L475="Preparado",L475="En reparto",L475="Incidencia"),ISNUMBER(I475),INT(Ajustes!$C$5)&gt;INT(I475)),"Retrasado",IF(OR(L475="Entregado",L475="Facturado"),IF(AND(ISNUMBER(V475),ISNUMBER(N475),INT(Ajustes!$C$5)-INT(N475)&gt;V475),IF(L475="Entregado","Sin facturar","Cobro vencido"),""),IF(AND(ISNUMBER(V475),ISNUMBER(Q475),Q475&gt;V475),INDEX(Ajustes!$E$9:$E$17,MATCH(L475,Ajustes!$B$9:$B$17,0)),""))))))</f>
        <v/>
      </c>
      <c r="B475" s="22" t="n"/>
      <c r="C475" s="23" t="n"/>
      <c r="D475" s="24" t="n"/>
      <c r="E475" s="25" t="n"/>
      <c r="F475" s="25" t="n"/>
      <c r="G475" s="25" t="n"/>
      <c r="H475" s="26" t="n"/>
      <c r="I475" s="23" t="n"/>
      <c r="J475" s="25" t="n"/>
      <c r="K475" s="25" t="n"/>
      <c r="L475" s="25" t="n"/>
      <c r="M475" s="23" t="n"/>
      <c r="N475" s="23" t="n"/>
      <c r="O475" s="27" t="n"/>
      <c r="P475" s="25" t="n"/>
      <c r="Q475" s="28" t="str">
        <f>IF(OR(T475=0,L475="Cobrado",L475="Anulado",NOT(ISNUMBER(U475))),"",MAX(0,INT(Ajustes!$C$5)-INT(U475)))</f>
        <v/>
      </c>
      <c r="R475" s="28" t="str">
        <f>IF(OR(T475=0,L475="Anulado",NOT(ISNUMBER(N475)),NOT(ISNUMBER(I475))),"",IF(INT(N475)=INT(I475),"Sí",IF(INT(N475)&gt;INT(I475),"Tarde","Antes")))</f>
        <v/>
      </c>
      <c r="S475" t="str">
        <f>IF(T475=0,"",IF(L475="","falta el estado",IF(NOT(ISNUMBER(MATCH(L475,Ajustes!$B$9:$B$17,0))),"el estado no es de la lista",IF(E475="","falta el cliente",IF(OR(AND(C475&lt;&gt;"",NOT(ISNUMBER(C475))),AND(I475&lt;&gt;"",NOT(ISNUMBER(I475))),AND(M475&lt;&gt;"",NOT(ISNUMBER(M475))),AND(N475&lt;&gt;"",NOT(ISNUMBER(N475)))),"hay una fecha mal escrita",IF(AND(H475&lt;&gt;"",NOT(ISNUMBER(H475))),"el importe no es un número",IF(C475="","falta «Recibido el»",IF(AND(L475&lt;&gt;"Recibido",L475&lt;&gt;"Anulado",I475=""),"falta la entrega acordada",IF(AND(L475&lt;&gt;"Recibido",L475&lt;&gt;"Anulado",M475=""),"falta la fecha del estado",IF(AND(OR(L475="Entregado",L475="Facturado",L475="Cobrado"),N475=""),"falta «Entregado el»",IF(AND(N475&lt;&gt;"",OR(L475="Recibido",L475="Confirmado",L475="Preparado",L475="En reparto")),"tiene «Entregado el»: cambia el estado",IF(OR(INT(C475)&gt;INT(Ajustes!$C$5),AND(M475&lt;&gt;"",INT(M475)&gt;INT(Ajustes!$C$5)),AND(N475&lt;&gt;"",INT(N475)&gt;INT(Ajustes!$C$5))),"hay una fecha posterior a hoy",IF(AND(M475&lt;&gt;"",INT(M475)&lt;INT(C475)),"la fecha del estado es anterior a «Recibido el»",IF(AND(N475&lt;&gt;"",INT(N475)&lt;INT(C475)),"«Entregado el» es anterior a «Recibido el»",""))))))))))))))</f>
        <v/>
      </c>
      <c r="T475">
        <f>IF(COUNTA(B475:P475)&gt;0,1,0)</f>
        <v>0</v>
      </c>
      <c r="U475" t="str">
        <f>IF(T475=0,"",IF(AND(L475="Recibido",M475=""),IF(C475="","",C475),IF(M475="","",M475)))</f>
        <v/>
      </c>
      <c r="V475" t="str">
        <f>IF(OR(T475=0,NOT(ISNUMBER(MATCH(L475,Ajustes!$B$9:$B$17,0)))),"",IF(INDEX(Ajustes!$C$9:$C$17,MATCH(L475,Ajustes!$B$9:$B$17,0))="","",INDEX(Ajustes!$C$9:$C$17,MATCH(L475,Ajustes!$B$9:$B$17,0))))</f>
        <v/>
      </c>
      <c r="W475">
        <f>IF(AND(T475=1,N475="",OR(L475="Recibido",L475="Confirmado",L475="Preparado",L475="En reparto",L475="Incidencia")),1,0)</f>
        <v>0</v>
      </c>
      <c r="X475">
        <f>IF(S475&lt;&gt;"",1,0)</f>
        <v>0</v>
      </c>
      <c r="Y475">
        <f>IF(A475&lt;&gt;"",1,0)</f>
        <v>0</v>
      </c>
      <c r="Z475">
        <f>IF(T475=1,ROW()-5,0)</f>
        <v>0</v>
      </c>
    </row>
    <row r="476">
      <c r="A476" s="21" t="str">
        <f>IF(T476=0,"",IF(S476&lt;&gt;"","Revisa: "&amp;S476,IF(OR(L476="Cobrado",L476="Anulado"),"",IF(AND(N476="",OR(L476="Recibido",L476="Confirmado",L476="Preparado",L476="En reparto",L476="Incidencia"),ISNUMBER(I476),INT(Ajustes!$C$5)&gt;INT(I476)),"Retrasado",IF(OR(L476="Entregado",L476="Facturado"),IF(AND(ISNUMBER(V476),ISNUMBER(N476),INT(Ajustes!$C$5)-INT(N476)&gt;V476),IF(L476="Entregado","Sin facturar","Cobro vencido"),""),IF(AND(ISNUMBER(V476),ISNUMBER(Q476),Q476&gt;V476),INDEX(Ajustes!$E$9:$E$17,MATCH(L476,Ajustes!$B$9:$B$17,0)),""))))))</f>
        <v/>
      </c>
      <c r="B476" s="22" t="n"/>
      <c r="C476" s="23" t="n"/>
      <c r="D476" s="24" t="n"/>
      <c r="E476" s="25" t="n"/>
      <c r="F476" s="25" t="n"/>
      <c r="G476" s="25" t="n"/>
      <c r="H476" s="26" t="n"/>
      <c r="I476" s="23" t="n"/>
      <c r="J476" s="25" t="n"/>
      <c r="K476" s="25" t="n"/>
      <c r="L476" s="25" t="n"/>
      <c r="M476" s="23" t="n"/>
      <c r="N476" s="23" t="n"/>
      <c r="O476" s="27" t="n"/>
      <c r="P476" s="25" t="n"/>
      <c r="Q476" s="28" t="str">
        <f>IF(OR(T476=0,L476="Cobrado",L476="Anulado",NOT(ISNUMBER(U476))),"",MAX(0,INT(Ajustes!$C$5)-INT(U476)))</f>
        <v/>
      </c>
      <c r="R476" s="28" t="str">
        <f>IF(OR(T476=0,L476="Anulado",NOT(ISNUMBER(N476)),NOT(ISNUMBER(I476))),"",IF(INT(N476)=INT(I476),"Sí",IF(INT(N476)&gt;INT(I476),"Tarde","Antes")))</f>
        <v/>
      </c>
      <c r="S476" t="str">
        <f>IF(T476=0,"",IF(L476="","falta el estado",IF(NOT(ISNUMBER(MATCH(L476,Ajustes!$B$9:$B$17,0))),"el estado no es de la lista",IF(E476="","falta el cliente",IF(OR(AND(C476&lt;&gt;"",NOT(ISNUMBER(C476))),AND(I476&lt;&gt;"",NOT(ISNUMBER(I476))),AND(M476&lt;&gt;"",NOT(ISNUMBER(M476))),AND(N476&lt;&gt;"",NOT(ISNUMBER(N476)))),"hay una fecha mal escrita",IF(AND(H476&lt;&gt;"",NOT(ISNUMBER(H476))),"el importe no es un número",IF(C476="","falta «Recibido el»",IF(AND(L476&lt;&gt;"Recibido",L476&lt;&gt;"Anulado",I476=""),"falta la entrega acordada",IF(AND(L476&lt;&gt;"Recibido",L476&lt;&gt;"Anulado",M476=""),"falta la fecha del estado",IF(AND(OR(L476="Entregado",L476="Facturado",L476="Cobrado"),N476=""),"falta «Entregado el»",IF(AND(N476&lt;&gt;"",OR(L476="Recibido",L476="Confirmado",L476="Preparado",L476="En reparto")),"tiene «Entregado el»: cambia el estado",IF(OR(INT(C476)&gt;INT(Ajustes!$C$5),AND(M476&lt;&gt;"",INT(M476)&gt;INT(Ajustes!$C$5)),AND(N476&lt;&gt;"",INT(N476)&gt;INT(Ajustes!$C$5))),"hay una fecha posterior a hoy",IF(AND(M476&lt;&gt;"",INT(M476)&lt;INT(C476)),"la fecha del estado es anterior a «Recibido el»",IF(AND(N476&lt;&gt;"",INT(N476)&lt;INT(C476)),"«Entregado el» es anterior a «Recibido el»",""))))))))))))))</f>
        <v/>
      </c>
      <c r="T476">
        <f>IF(COUNTA(B476:P476)&gt;0,1,0)</f>
        <v>0</v>
      </c>
      <c r="U476" t="str">
        <f>IF(T476=0,"",IF(AND(L476="Recibido",M476=""),IF(C476="","",C476),IF(M476="","",M476)))</f>
        <v/>
      </c>
      <c r="V476" t="str">
        <f>IF(OR(T476=0,NOT(ISNUMBER(MATCH(L476,Ajustes!$B$9:$B$17,0)))),"",IF(INDEX(Ajustes!$C$9:$C$17,MATCH(L476,Ajustes!$B$9:$B$17,0))="","",INDEX(Ajustes!$C$9:$C$17,MATCH(L476,Ajustes!$B$9:$B$17,0))))</f>
        <v/>
      </c>
      <c r="W476">
        <f>IF(AND(T476=1,N476="",OR(L476="Recibido",L476="Confirmado",L476="Preparado",L476="En reparto",L476="Incidencia")),1,0)</f>
        <v>0</v>
      </c>
      <c r="X476">
        <f>IF(S476&lt;&gt;"",1,0)</f>
        <v>0</v>
      </c>
      <c r="Y476">
        <f>IF(A476&lt;&gt;"",1,0)</f>
        <v>0</v>
      </c>
      <c r="Z476">
        <f>IF(T476=1,ROW()-5,0)</f>
        <v>0</v>
      </c>
    </row>
    <row r="477">
      <c r="A477" s="21" t="str">
        <f>IF(T477=0,"",IF(S477&lt;&gt;"","Revisa: "&amp;S477,IF(OR(L477="Cobrado",L477="Anulado"),"",IF(AND(N477="",OR(L477="Recibido",L477="Confirmado",L477="Preparado",L477="En reparto",L477="Incidencia"),ISNUMBER(I477),INT(Ajustes!$C$5)&gt;INT(I477)),"Retrasado",IF(OR(L477="Entregado",L477="Facturado"),IF(AND(ISNUMBER(V477),ISNUMBER(N477),INT(Ajustes!$C$5)-INT(N477)&gt;V477),IF(L477="Entregado","Sin facturar","Cobro vencido"),""),IF(AND(ISNUMBER(V477),ISNUMBER(Q477),Q477&gt;V477),INDEX(Ajustes!$E$9:$E$17,MATCH(L477,Ajustes!$B$9:$B$17,0)),""))))))</f>
        <v/>
      </c>
      <c r="B477" s="22" t="n"/>
      <c r="C477" s="23" t="n"/>
      <c r="D477" s="24" t="n"/>
      <c r="E477" s="25" t="n"/>
      <c r="F477" s="25" t="n"/>
      <c r="G477" s="25" t="n"/>
      <c r="H477" s="26" t="n"/>
      <c r="I477" s="23" t="n"/>
      <c r="J477" s="25" t="n"/>
      <c r="K477" s="25" t="n"/>
      <c r="L477" s="25" t="n"/>
      <c r="M477" s="23" t="n"/>
      <c r="N477" s="23" t="n"/>
      <c r="O477" s="27" t="n"/>
      <c r="P477" s="25" t="n"/>
      <c r="Q477" s="28" t="str">
        <f>IF(OR(T477=0,L477="Cobrado",L477="Anulado",NOT(ISNUMBER(U477))),"",MAX(0,INT(Ajustes!$C$5)-INT(U477)))</f>
        <v/>
      </c>
      <c r="R477" s="28" t="str">
        <f>IF(OR(T477=0,L477="Anulado",NOT(ISNUMBER(N477)),NOT(ISNUMBER(I477))),"",IF(INT(N477)=INT(I477),"Sí",IF(INT(N477)&gt;INT(I477),"Tarde","Antes")))</f>
        <v/>
      </c>
      <c r="S477" t="str">
        <f>IF(T477=0,"",IF(L477="","falta el estado",IF(NOT(ISNUMBER(MATCH(L477,Ajustes!$B$9:$B$17,0))),"el estado no es de la lista",IF(E477="","falta el cliente",IF(OR(AND(C477&lt;&gt;"",NOT(ISNUMBER(C477))),AND(I477&lt;&gt;"",NOT(ISNUMBER(I477))),AND(M477&lt;&gt;"",NOT(ISNUMBER(M477))),AND(N477&lt;&gt;"",NOT(ISNUMBER(N477)))),"hay una fecha mal escrita",IF(AND(H477&lt;&gt;"",NOT(ISNUMBER(H477))),"el importe no es un número",IF(C477="","falta «Recibido el»",IF(AND(L477&lt;&gt;"Recibido",L477&lt;&gt;"Anulado",I477=""),"falta la entrega acordada",IF(AND(L477&lt;&gt;"Recibido",L477&lt;&gt;"Anulado",M477=""),"falta la fecha del estado",IF(AND(OR(L477="Entregado",L477="Facturado",L477="Cobrado"),N477=""),"falta «Entregado el»",IF(AND(N477&lt;&gt;"",OR(L477="Recibido",L477="Confirmado",L477="Preparado",L477="En reparto")),"tiene «Entregado el»: cambia el estado",IF(OR(INT(C477)&gt;INT(Ajustes!$C$5),AND(M477&lt;&gt;"",INT(M477)&gt;INT(Ajustes!$C$5)),AND(N477&lt;&gt;"",INT(N477)&gt;INT(Ajustes!$C$5))),"hay una fecha posterior a hoy",IF(AND(M477&lt;&gt;"",INT(M477)&lt;INT(C477)),"la fecha del estado es anterior a «Recibido el»",IF(AND(N477&lt;&gt;"",INT(N477)&lt;INT(C477)),"«Entregado el» es anterior a «Recibido el»",""))))))))))))))</f>
        <v/>
      </c>
      <c r="T477">
        <f>IF(COUNTA(B477:P477)&gt;0,1,0)</f>
        <v>0</v>
      </c>
      <c r="U477" t="str">
        <f>IF(T477=0,"",IF(AND(L477="Recibido",M477=""),IF(C477="","",C477),IF(M477="","",M477)))</f>
        <v/>
      </c>
      <c r="V477" t="str">
        <f>IF(OR(T477=0,NOT(ISNUMBER(MATCH(L477,Ajustes!$B$9:$B$17,0)))),"",IF(INDEX(Ajustes!$C$9:$C$17,MATCH(L477,Ajustes!$B$9:$B$17,0))="","",INDEX(Ajustes!$C$9:$C$17,MATCH(L477,Ajustes!$B$9:$B$17,0))))</f>
        <v/>
      </c>
      <c r="W477">
        <f>IF(AND(T477=1,N477="",OR(L477="Recibido",L477="Confirmado",L477="Preparado",L477="En reparto",L477="Incidencia")),1,0)</f>
        <v>0</v>
      </c>
      <c r="X477">
        <f>IF(S477&lt;&gt;"",1,0)</f>
        <v>0</v>
      </c>
      <c r="Y477">
        <f>IF(A477&lt;&gt;"",1,0)</f>
        <v>0</v>
      </c>
      <c r="Z477">
        <f>IF(T477=1,ROW()-5,0)</f>
        <v>0</v>
      </c>
    </row>
    <row r="478">
      <c r="A478" s="21" t="str">
        <f>IF(T478=0,"",IF(S478&lt;&gt;"","Revisa: "&amp;S478,IF(OR(L478="Cobrado",L478="Anulado"),"",IF(AND(N478="",OR(L478="Recibido",L478="Confirmado",L478="Preparado",L478="En reparto",L478="Incidencia"),ISNUMBER(I478),INT(Ajustes!$C$5)&gt;INT(I478)),"Retrasado",IF(OR(L478="Entregado",L478="Facturado"),IF(AND(ISNUMBER(V478),ISNUMBER(N478),INT(Ajustes!$C$5)-INT(N478)&gt;V478),IF(L478="Entregado","Sin facturar","Cobro vencido"),""),IF(AND(ISNUMBER(V478),ISNUMBER(Q478),Q478&gt;V478),INDEX(Ajustes!$E$9:$E$17,MATCH(L478,Ajustes!$B$9:$B$17,0)),""))))))</f>
        <v/>
      </c>
      <c r="B478" s="22" t="n"/>
      <c r="C478" s="23" t="n"/>
      <c r="D478" s="24" t="n"/>
      <c r="E478" s="25" t="n"/>
      <c r="F478" s="25" t="n"/>
      <c r="G478" s="25" t="n"/>
      <c r="H478" s="26" t="n"/>
      <c r="I478" s="23" t="n"/>
      <c r="J478" s="25" t="n"/>
      <c r="K478" s="25" t="n"/>
      <c r="L478" s="25" t="n"/>
      <c r="M478" s="23" t="n"/>
      <c r="N478" s="23" t="n"/>
      <c r="O478" s="27" t="n"/>
      <c r="P478" s="25" t="n"/>
      <c r="Q478" s="28" t="str">
        <f>IF(OR(T478=0,L478="Cobrado",L478="Anulado",NOT(ISNUMBER(U478))),"",MAX(0,INT(Ajustes!$C$5)-INT(U478)))</f>
        <v/>
      </c>
      <c r="R478" s="28" t="str">
        <f>IF(OR(T478=0,L478="Anulado",NOT(ISNUMBER(N478)),NOT(ISNUMBER(I478))),"",IF(INT(N478)=INT(I478),"Sí",IF(INT(N478)&gt;INT(I478),"Tarde","Antes")))</f>
        <v/>
      </c>
      <c r="S478" t="str">
        <f>IF(T478=0,"",IF(L478="","falta el estado",IF(NOT(ISNUMBER(MATCH(L478,Ajustes!$B$9:$B$17,0))),"el estado no es de la lista",IF(E478="","falta el cliente",IF(OR(AND(C478&lt;&gt;"",NOT(ISNUMBER(C478))),AND(I478&lt;&gt;"",NOT(ISNUMBER(I478))),AND(M478&lt;&gt;"",NOT(ISNUMBER(M478))),AND(N478&lt;&gt;"",NOT(ISNUMBER(N478)))),"hay una fecha mal escrita",IF(AND(H478&lt;&gt;"",NOT(ISNUMBER(H478))),"el importe no es un número",IF(C478="","falta «Recibido el»",IF(AND(L478&lt;&gt;"Recibido",L478&lt;&gt;"Anulado",I478=""),"falta la entrega acordada",IF(AND(L478&lt;&gt;"Recibido",L478&lt;&gt;"Anulado",M478=""),"falta la fecha del estado",IF(AND(OR(L478="Entregado",L478="Facturado",L478="Cobrado"),N478=""),"falta «Entregado el»",IF(AND(N478&lt;&gt;"",OR(L478="Recibido",L478="Confirmado",L478="Preparado",L478="En reparto")),"tiene «Entregado el»: cambia el estado",IF(OR(INT(C478)&gt;INT(Ajustes!$C$5),AND(M478&lt;&gt;"",INT(M478)&gt;INT(Ajustes!$C$5)),AND(N478&lt;&gt;"",INT(N478)&gt;INT(Ajustes!$C$5))),"hay una fecha posterior a hoy",IF(AND(M478&lt;&gt;"",INT(M478)&lt;INT(C478)),"la fecha del estado es anterior a «Recibido el»",IF(AND(N478&lt;&gt;"",INT(N478)&lt;INT(C478)),"«Entregado el» es anterior a «Recibido el»",""))))))))))))))</f>
        <v/>
      </c>
      <c r="T478">
        <f>IF(COUNTA(B478:P478)&gt;0,1,0)</f>
        <v>0</v>
      </c>
      <c r="U478" t="str">
        <f>IF(T478=0,"",IF(AND(L478="Recibido",M478=""),IF(C478="","",C478),IF(M478="","",M478)))</f>
        <v/>
      </c>
      <c r="V478" t="str">
        <f>IF(OR(T478=0,NOT(ISNUMBER(MATCH(L478,Ajustes!$B$9:$B$17,0)))),"",IF(INDEX(Ajustes!$C$9:$C$17,MATCH(L478,Ajustes!$B$9:$B$17,0))="","",INDEX(Ajustes!$C$9:$C$17,MATCH(L478,Ajustes!$B$9:$B$17,0))))</f>
        <v/>
      </c>
      <c r="W478">
        <f>IF(AND(T478=1,N478="",OR(L478="Recibido",L478="Confirmado",L478="Preparado",L478="En reparto",L478="Incidencia")),1,0)</f>
        <v>0</v>
      </c>
      <c r="X478">
        <f>IF(S478&lt;&gt;"",1,0)</f>
        <v>0</v>
      </c>
      <c r="Y478">
        <f>IF(A478&lt;&gt;"",1,0)</f>
        <v>0</v>
      </c>
      <c r="Z478">
        <f>IF(T478=1,ROW()-5,0)</f>
        <v>0</v>
      </c>
    </row>
    <row r="479">
      <c r="A479" s="21" t="str">
        <f>IF(T479=0,"",IF(S479&lt;&gt;"","Revisa: "&amp;S479,IF(OR(L479="Cobrado",L479="Anulado"),"",IF(AND(N479="",OR(L479="Recibido",L479="Confirmado",L479="Preparado",L479="En reparto",L479="Incidencia"),ISNUMBER(I479),INT(Ajustes!$C$5)&gt;INT(I479)),"Retrasado",IF(OR(L479="Entregado",L479="Facturado"),IF(AND(ISNUMBER(V479),ISNUMBER(N479),INT(Ajustes!$C$5)-INT(N479)&gt;V479),IF(L479="Entregado","Sin facturar","Cobro vencido"),""),IF(AND(ISNUMBER(V479),ISNUMBER(Q479),Q479&gt;V479),INDEX(Ajustes!$E$9:$E$17,MATCH(L479,Ajustes!$B$9:$B$17,0)),""))))))</f>
        <v/>
      </c>
      <c r="B479" s="22" t="n"/>
      <c r="C479" s="23" t="n"/>
      <c r="D479" s="24" t="n"/>
      <c r="E479" s="25" t="n"/>
      <c r="F479" s="25" t="n"/>
      <c r="G479" s="25" t="n"/>
      <c r="H479" s="26" t="n"/>
      <c r="I479" s="23" t="n"/>
      <c r="J479" s="25" t="n"/>
      <c r="K479" s="25" t="n"/>
      <c r="L479" s="25" t="n"/>
      <c r="M479" s="23" t="n"/>
      <c r="N479" s="23" t="n"/>
      <c r="O479" s="27" t="n"/>
      <c r="P479" s="25" t="n"/>
      <c r="Q479" s="28" t="str">
        <f>IF(OR(T479=0,L479="Cobrado",L479="Anulado",NOT(ISNUMBER(U479))),"",MAX(0,INT(Ajustes!$C$5)-INT(U479)))</f>
        <v/>
      </c>
      <c r="R479" s="28" t="str">
        <f>IF(OR(T479=0,L479="Anulado",NOT(ISNUMBER(N479)),NOT(ISNUMBER(I479))),"",IF(INT(N479)=INT(I479),"Sí",IF(INT(N479)&gt;INT(I479),"Tarde","Antes")))</f>
        <v/>
      </c>
      <c r="S479" t="str">
        <f>IF(T479=0,"",IF(L479="","falta el estado",IF(NOT(ISNUMBER(MATCH(L479,Ajustes!$B$9:$B$17,0))),"el estado no es de la lista",IF(E479="","falta el cliente",IF(OR(AND(C479&lt;&gt;"",NOT(ISNUMBER(C479))),AND(I479&lt;&gt;"",NOT(ISNUMBER(I479))),AND(M479&lt;&gt;"",NOT(ISNUMBER(M479))),AND(N479&lt;&gt;"",NOT(ISNUMBER(N479)))),"hay una fecha mal escrita",IF(AND(H479&lt;&gt;"",NOT(ISNUMBER(H479))),"el importe no es un número",IF(C479="","falta «Recibido el»",IF(AND(L479&lt;&gt;"Recibido",L479&lt;&gt;"Anulado",I479=""),"falta la entrega acordada",IF(AND(L479&lt;&gt;"Recibido",L479&lt;&gt;"Anulado",M479=""),"falta la fecha del estado",IF(AND(OR(L479="Entregado",L479="Facturado",L479="Cobrado"),N479=""),"falta «Entregado el»",IF(AND(N479&lt;&gt;"",OR(L479="Recibido",L479="Confirmado",L479="Preparado",L479="En reparto")),"tiene «Entregado el»: cambia el estado",IF(OR(INT(C479)&gt;INT(Ajustes!$C$5),AND(M479&lt;&gt;"",INT(M479)&gt;INT(Ajustes!$C$5)),AND(N479&lt;&gt;"",INT(N479)&gt;INT(Ajustes!$C$5))),"hay una fecha posterior a hoy",IF(AND(M479&lt;&gt;"",INT(M479)&lt;INT(C479)),"la fecha del estado es anterior a «Recibido el»",IF(AND(N479&lt;&gt;"",INT(N479)&lt;INT(C479)),"«Entregado el» es anterior a «Recibido el»",""))))))))))))))</f>
        <v/>
      </c>
      <c r="T479">
        <f>IF(COUNTA(B479:P479)&gt;0,1,0)</f>
        <v>0</v>
      </c>
      <c r="U479" t="str">
        <f>IF(T479=0,"",IF(AND(L479="Recibido",M479=""),IF(C479="","",C479),IF(M479="","",M479)))</f>
        <v/>
      </c>
      <c r="V479" t="str">
        <f>IF(OR(T479=0,NOT(ISNUMBER(MATCH(L479,Ajustes!$B$9:$B$17,0)))),"",IF(INDEX(Ajustes!$C$9:$C$17,MATCH(L479,Ajustes!$B$9:$B$17,0))="","",INDEX(Ajustes!$C$9:$C$17,MATCH(L479,Ajustes!$B$9:$B$17,0))))</f>
        <v/>
      </c>
      <c r="W479">
        <f>IF(AND(T479=1,N479="",OR(L479="Recibido",L479="Confirmado",L479="Preparado",L479="En reparto",L479="Incidencia")),1,0)</f>
        <v>0</v>
      </c>
      <c r="X479">
        <f>IF(S479&lt;&gt;"",1,0)</f>
        <v>0</v>
      </c>
      <c r="Y479">
        <f>IF(A479&lt;&gt;"",1,0)</f>
        <v>0</v>
      </c>
      <c r="Z479">
        <f>IF(T479=1,ROW()-5,0)</f>
        <v>0</v>
      </c>
    </row>
    <row r="480">
      <c r="A480" s="21" t="str">
        <f>IF(T480=0,"",IF(S480&lt;&gt;"","Revisa: "&amp;S480,IF(OR(L480="Cobrado",L480="Anulado"),"",IF(AND(N480="",OR(L480="Recibido",L480="Confirmado",L480="Preparado",L480="En reparto",L480="Incidencia"),ISNUMBER(I480),INT(Ajustes!$C$5)&gt;INT(I480)),"Retrasado",IF(OR(L480="Entregado",L480="Facturado"),IF(AND(ISNUMBER(V480),ISNUMBER(N480),INT(Ajustes!$C$5)-INT(N480)&gt;V480),IF(L480="Entregado","Sin facturar","Cobro vencido"),""),IF(AND(ISNUMBER(V480),ISNUMBER(Q480),Q480&gt;V480),INDEX(Ajustes!$E$9:$E$17,MATCH(L480,Ajustes!$B$9:$B$17,0)),""))))))</f>
        <v/>
      </c>
      <c r="B480" s="22" t="n"/>
      <c r="C480" s="23" t="n"/>
      <c r="D480" s="24" t="n"/>
      <c r="E480" s="25" t="n"/>
      <c r="F480" s="25" t="n"/>
      <c r="G480" s="25" t="n"/>
      <c r="H480" s="26" t="n"/>
      <c r="I480" s="23" t="n"/>
      <c r="J480" s="25" t="n"/>
      <c r="K480" s="25" t="n"/>
      <c r="L480" s="25" t="n"/>
      <c r="M480" s="23" t="n"/>
      <c r="N480" s="23" t="n"/>
      <c r="O480" s="27" t="n"/>
      <c r="P480" s="25" t="n"/>
      <c r="Q480" s="28" t="str">
        <f>IF(OR(T480=0,L480="Cobrado",L480="Anulado",NOT(ISNUMBER(U480))),"",MAX(0,INT(Ajustes!$C$5)-INT(U480)))</f>
        <v/>
      </c>
      <c r="R480" s="28" t="str">
        <f>IF(OR(T480=0,L480="Anulado",NOT(ISNUMBER(N480)),NOT(ISNUMBER(I480))),"",IF(INT(N480)=INT(I480),"Sí",IF(INT(N480)&gt;INT(I480),"Tarde","Antes")))</f>
        <v/>
      </c>
      <c r="S480" t="str">
        <f>IF(T480=0,"",IF(L480="","falta el estado",IF(NOT(ISNUMBER(MATCH(L480,Ajustes!$B$9:$B$17,0))),"el estado no es de la lista",IF(E480="","falta el cliente",IF(OR(AND(C480&lt;&gt;"",NOT(ISNUMBER(C480))),AND(I480&lt;&gt;"",NOT(ISNUMBER(I480))),AND(M480&lt;&gt;"",NOT(ISNUMBER(M480))),AND(N480&lt;&gt;"",NOT(ISNUMBER(N480)))),"hay una fecha mal escrita",IF(AND(H480&lt;&gt;"",NOT(ISNUMBER(H480))),"el importe no es un número",IF(C480="","falta «Recibido el»",IF(AND(L480&lt;&gt;"Recibido",L480&lt;&gt;"Anulado",I480=""),"falta la entrega acordada",IF(AND(L480&lt;&gt;"Recibido",L480&lt;&gt;"Anulado",M480=""),"falta la fecha del estado",IF(AND(OR(L480="Entregado",L480="Facturado",L480="Cobrado"),N480=""),"falta «Entregado el»",IF(AND(N480&lt;&gt;"",OR(L480="Recibido",L480="Confirmado",L480="Preparado",L480="En reparto")),"tiene «Entregado el»: cambia el estado",IF(OR(INT(C480)&gt;INT(Ajustes!$C$5),AND(M480&lt;&gt;"",INT(M480)&gt;INT(Ajustes!$C$5)),AND(N480&lt;&gt;"",INT(N480)&gt;INT(Ajustes!$C$5))),"hay una fecha posterior a hoy",IF(AND(M480&lt;&gt;"",INT(M480)&lt;INT(C480)),"la fecha del estado es anterior a «Recibido el»",IF(AND(N480&lt;&gt;"",INT(N480)&lt;INT(C480)),"«Entregado el» es anterior a «Recibido el»",""))))))))))))))</f>
        <v/>
      </c>
      <c r="T480">
        <f>IF(COUNTA(B480:P480)&gt;0,1,0)</f>
        <v>0</v>
      </c>
      <c r="U480" t="str">
        <f>IF(T480=0,"",IF(AND(L480="Recibido",M480=""),IF(C480="","",C480),IF(M480="","",M480)))</f>
        <v/>
      </c>
      <c r="V480" t="str">
        <f>IF(OR(T480=0,NOT(ISNUMBER(MATCH(L480,Ajustes!$B$9:$B$17,0)))),"",IF(INDEX(Ajustes!$C$9:$C$17,MATCH(L480,Ajustes!$B$9:$B$17,0))="","",INDEX(Ajustes!$C$9:$C$17,MATCH(L480,Ajustes!$B$9:$B$17,0))))</f>
        <v/>
      </c>
      <c r="W480">
        <f>IF(AND(T480=1,N480="",OR(L480="Recibido",L480="Confirmado",L480="Preparado",L480="En reparto",L480="Incidencia")),1,0)</f>
        <v>0</v>
      </c>
      <c r="X480">
        <f>IF(S480&lt;&gt;"",1,0)</f>
        <v>0</v>
      </c>
      <c r="Y480">
        <f>IF(A480&lt;&gt;"",1,0)</f>
        <v>0</v>
      </c>
      <c r="Z480">
        <f>IF(T480=1,ROW()-5,0)</f>
        <v>0</v>
      </c>
    </row>
    <row r="481">
      <c r="A481" s="21" t="str">
        <f>IF(T481=0,"",IF(S481&lt;&gt;"","Revisa: "&amp;S481,IF(OR(L481="Cobrado",L481="Anulado"),"",IF(AND(N481="",OR(L481="Recibido",L481="Confirmado",L481="Preparado",L481="En reparto",L481="Incidencia"),ISNUMBER(I481),INT(Ajustes!$C$5)&gt;INT(I481)),"Retrasado",IF(OR(L481="Entregado",L481="Facturado"),IF(AND(ISNUMBER(V481),ISNUMBER(N481),INT(Ajustes!$C$5)-INT(N481)&gt;V481),IF(L481="Entregado","Sin facturar","Cobro vencido"),""),IF(AND(ISNUMBER(V481),ISNUMBER(Q481),Q481&gt;V481),INDEX(Ajustes!$E$9:$E$17,MATCH(L481,Ajustes!$B$9:$B$17,0)),""))))))</f>
        <v/>
      </c>
      <c r="B481" s="22" t="n"/>
      <c r="C481" s="23" t="n"/>
      <c r="D481" s="24" t="n"/>
      <c r="E481" s="25" t="n"/>
      <c r="F481" s="25" t="n"/>
      <c r="G481" s="25" t="n"/>
      <c r="H481" s="26" t="n"/>
      <c r="I481" s="23" t="n"/>
      <c r="J481" s="25" t="n"/>
      <c r="K481" s="25" t="n"/>
      <c r="L481" s="25" t="n"/>
      <c r="M481" s="23" t="n"/>
      <c r="N481" s="23" t="n"/>
      <c r="O481" s="27" t="n"/>
      <c r="P481" s="25" t="n"/>
      <c r="Q481" s="28" t="str">
        <f>IF(OR(T481=0,L481="Cobrado",L481="Anulado",NOT(ISNUMBER(U481))),"",MAX(0,INT(Ajustes!$C$5)-INT(U481)))</f>
        <v/>
      </c>
      <c r="R481" s="28" t="str">
        <f>IF(OR(T481=0,L481="Anulado",NOT(ISNUMBER(N481)),NOT(ISNUMBER(I481))),"",IF(INT(N481)=INT(I481),"Sí",IF(INT(N481)&gt;INT(I481),"Tarde","Antes")))</f>
        <v/>
      </c>
      <c r="S481" t="str">
        <f>IF(T481=0,"",IF(L481="","falta el estado",IF(NOT(ISNUMBER(MATCH(L481,Ajustes!$B$9:$B$17,0))),"el estado no es de la lista",IF(E481="","falta el cliente",IF(OR(AND(C481&lt;&gt;"",NOT(ISNUMBER(C481))),AND(I481&lt;&gt;"",NOT(ISNUMBER(I481))),AND(M481&lt;&gt;"",NOT(ISNUMBER(M481))),AND(N481&lt;&gt;"",NOT(ISNUMBER(N481)))),"hay una fecha mal escrita",IF(AND(H481&lt;&gt;"",NOT(ISNUMBER(H481))),"el importe no es un número",IF(C481="","falta «Recibido el»",IF(AND(L481&lt;&gt;"Recibido",L481&lt;&gt;"Anulado",I481=""),"falta la entrega acordada",IF(AND(L481&lt;&gt;"Recibido",L481&lt;&gt;"Anulado",M481=""),"falta la fecha del estado",IF(AND(OR(L481="Entregado",L481="Facturado",L481="Cobrado"),N481=""),"falta «Entregado el»",IF(AND(N481&lt;&gt;"",OR(L481="Recibido",L481="Confirmado",L481="Preparado",L481="En reparto")),"tiene «Entregado el»: cambia el estado",IF(OR(INT(C481)&gt;INT(Ajustes!$C$5),AND(M481&lt;&gt;"",INT(M481)&gt;INT(Ajustes!$C$5)),AND(N481&lt;&gt;"",INT(N481)&gt;INT(Ajustes!$C$5))),"hay una fecha posterior a hoy",IF(AND(M481&lt;&gt;"",INT(M481)&lt;INT(C481)),"la fecha del estado es anterior a «Recibido el»",IF(AND(N481&lt;&gt;"",INT(N481)&lt;INT(C481)),"«Entregado el» es anterior a «Recibido el»",""))))))))))))))</f>
        <v/>
      </c>
      <c r="T481">
        <f>IF(COUNTA(B481:P481)&gt;0,1,0)</f>
        <v>0</v>
      </c>
      <c r="U481" t="str">
        <f>IF(T481=0,"",IF(AND(L481="Recibido",M481=""),IF(C481="","",C481),IF(M481="","",M481)))</f>
        <v/>
      </c>
      <c r="V481" t="str">
        <f>IF(OR(T481=0,NOT(ISNUMBER(MATCH(L481,Ajustes!$B$9:$B$17,0)))),"",IF(INDEX(Ajustes!$C$9:$C$17,MATCH(L481,Ajustes!$B$9:$B$17,0))="","",INDEX(Ajustes!$C$9:$C$17,MATCH(L481,Ajustes!$B$9:$B$17,0))))</f>
        <v/>
      </c>
      <c r="W481">
        <f>IF(AND(T481=1,N481="",OR(L481="Recibido",L481="Confirmado",L481="Preparado",L481="En reparto",L481="Incidencia")),1,0)</f>
        <v>0</v>
      </c>
      <c r="X481">
        <f>IF(S481&lt;&gt;"",1,0)</f>
        <v>0</v>
      </c>
      <c r="Y481">
        <f>IF(A481&lt;&gt;"",1,0)</f>
        <v>0</v>
      </c>
      <c r="Z481">
        <f>IF(T481=1,ROW()-5,0)</f>
        <v>0</v>
      </c>
    </row>
    <row r="482">
      <c r="A482" s="21" t="str">
        <f>IF(T482=0,"",IF(S482&lt;&gt;"","Revisa: "&amp;S482,IF(OR(L482="Cobrado",L482="Anulado"),"",IF(AND(N482="",OR(L482="Recibido",L482="Confirmado",L482="Preparado",L482="En reparto",L482="Incidencia"),ISNUMBER(I482),INT(Ajustes!$C$5)&gt;INT(I482)),"Retrasado",IF(OR(L482="Entregado",L482="Facturado"),IF(AND(ISNUMBER(V482),ISNUMBER(N482),INT(Ajustes!$C$5)-INT(N482)&gt;V482),IF(L482="Entregado","Sin facturar","Cobro vencido"),""),IF(AND(ISNUMBER(V482),ISNUMBER(Q482),Q482&gt;V482),INDEX(Ajustes!$E$9:$E$17,MATCH(L482,Ajustes!$B$9:$B$17,0)),""))))))</f>
        <v/>
      </c>
      <c r="B482" s="22" t="n"/>
      <c r="C482" s="23" t="n"/>
      <c r="D482" s="24" t="n"/>
      <c r="E482" s="25" t="n"/>
      <c r="F482" s="25" t="n"/>
      <c r="G482" s="25" t="n"/>
      <c r="H482" s="26" t="n"/>
      <c r="I482" s="23" t="n"/>
      <c r="J482" s="25" t="n"/>
      <c r="K482" s="25" t="n"/>
      <c r="L482" s="25" t="n"/>
      <c r="M482" s="23" t="n"/>
      <c r="N482" s="23" t="n"/>
      <c r="O482" s="27" t="n"/>
      <c r="P482" s="25" t="n"/>
      <c r="Q482" s="28" t="str">
        <f>IF(OR(T482=0,L482="Cobrado",L482="Anulado",NOT(ISNUMBER(U482))),"",MAX(0,INT(Ajustes!$C$5)-INT(U482)))</f>
        <v/>
      </c>
      <c r="R482" s="28" t="str">
        <f>IF(OR(T482=0,L482="Anulado",NOT(ISNUMBER(N482)),NOT(ISNUMBER(I482))),"",IF(INT(N482)=INT(I482),"Sí",IF(INT(N482)&gt;INT(I482),"Tarde","Antes")))</f>
        <v/>
      </c>
      <c r="S482" t="str">
        <f>IF(T482=0,"",IF(L482="","falta el estado",IF(NOT(ISNUMBER(MATCH(L482,Ajustes!$B$9:$B$17,0))),"el estado no es de la lista",IF(E482="","falta el cliente",IF(OR(AND(C482&lt;&gt;"",NOT(ISNUMBER(C482))),AND(I482&lt;&gt;"",NOT(ISNUMBER(I482))),AND(M482&lt;&gt;"",NOT(ISNUMBER(M482))),AND(N482&lt;&gt;"",NOT(ISNUMBER(N482)))),"hay una fecha mal escrita",IF(AND(H482&lt;&gt;"",NOT(ISNUMBER(H482))),"el importe no es un número",IF(C482="","falta «Recibido el»",IF(AND(L482&lt;&gt;"Recibido",L482&lt;&gt;"Anulado",I482=""),"falta la entrega acordada",IF(AND(L482&lt;&gt;"Recibido",L482&lt;&gt;"Anulado",M482=""),"falta la fecha del estado",IF(AND(OR(L482="Entregado",L482="Facturado",L482="Cobrado"),N482=""),"falta «Entregado el»",IF(AND(N482&lt;&gt;"",OR(L482="Recibido",L482="Confirmado",L482="Preparado",L482="En reparto")),"tiene «Entregado el»: cambia el estado",IF(OR(INT(C482)&gt;INT(Ajustes!$C$5),AND(M482&lt;&gt;"",INT(M482)&gt;INT(Ajustes!$C$5)),AND(N482&lt;&gt;"",INT(N482)&gt;INT(Ajustes!$C$5))),"hay una fecha posterior a hoy",IF(AND(M482&lt;&gt;"",INT(M482)&lt;INT(C482)),"la fecha del estado es anterior a «Recibido el»",IF(AND(N482&lt;&gt;"",INT(N482)&lt;INT(C482)),"«Entregado el» es anterior a «Recibido el»",""))))))))))))))</f>
        <v/>
      </c>
      <c r="T482">
        <f>IF(COUNTA(B482:P482)&gt;0,1,0)</f>
        <v>0</v>
      </c>
      <c r="U482" t="str">
        <f>IF(T482=0,"",IF(AND(L482="Recibido",M482=""),IF(C482="","",C482),IF(M482="","",M482)))</f>
        <v/>
      </c>
      <c r="V482" t="str">
        <f>IF(OR(T482=0,NOT(ISNUMBER(MATCH(L482,Ajustes!$B$9:$B$17,0)))),"",IF(INDEX(Ajustes!$C$9:$C$17,MATCH(L482,Ajustes!$B$9:$B$17,0))="","",INDEX(Ajustes!$C$9:$C$17,MATCH(L482,Ajustes!$B$9:$B$17,0))))</f>
        <v/>
      </c>
      <c r="W482">
        <f>IF(AND(T482=1,N482="",OR(L482="Recibido",L482="Confirmado",L482="Preparado",L482="En reparto",L482="Incidencia")),1,0)</f>
        <v>0</v>
      </c>
      <c r="X482">
        <f>IF(S482&lt;&gt;"",1,0)</f>
        <v>0</v>
      </c>
      <c r="Y482">
        <f>IF(A482&lt;&gt;"",1,0)</f>
        <v>0</v>
      </c>
      <c r="Z482">
        <f>IF(T482=1,ROW()-5,0)</f>
        <v>0</v>
      </c>
    </row>
    <row r="483">
      <c r="A483" s="21" t="str">
        <f>IF(T483=0,"",IF(S483&lt;&gt;"","Revisa: "&amp;S483,IF(OR(L483="Cobrado",L483="Anulado"),"",IF(AND(N483="",OR(L483="Recibido",L483="Confirmado",L483="Preparado",L483="En reparto",L483="Incidencia"),ISNUMBER(I483),INT(Ajustes!$C$5)&gt;INT(I483)),"Retrasado",IF(OR(L483="Entregado",L483="Facturado"),IF(AND(ISNUMBER(V483),ISNUMBER(N483),INT(Ajustes!$C$5)-INT(N483)&gt;V483),IF(L483="Entregado","Sin facturar","Cobro vencido"),""),IF(AND(ISNUMBER(V483),ISNUMBER(Q483),Q483&gt;V483),INDEX(Ajustes!$E$9:$E$17,MATCH(L483,Ajustes!$B$9:$B$17,0)),""))))))</f>
        <v/>
      </c>
      <c r="B483" s="22" t="n"/>
      <c r="C483" s="23" t="n"/>
      <c r="D483" s="24" t="n"/>
      <c r="E483" s="25" t="n"/>
      <c r="F483" s="25" t="n"/>
      <c r="G483" s="25" t="n"/>
      <c r="H483" s="26" t="n"/>
      <c r="I483" s="23" t="n"/>
      <c r="J483" s="25" t="n"/>
      <c r="K483" s="25" t="n"/>
      <c r="L483" s="25" t="n"/>
      <c r="M483" s="23" t="n"/>
      <c r="N483" s="23" t="n"/>
      <c r="O483" s="27" t="n"/>
      <c r="P483" s="25" t="n"/>
      <c r="Q483" s="28" t="str">
        <f>IF(OR(T483=0,L483="Cobrado",L483="Anulado",NOT(ISNUMBER(U483))),"",MAX(0,INT(Ajustes!$C$5)-INT(U483)))</f>
        <v/>
      </c>
      <c r="R483" s="28" t="str">
        <f>IF(OR(T483=0,L483="Anulado",NOT(ISNUMBER(N483)),NOT(ISNUMBER(I483))),"",IF(INT(N483)=INT(I483),"Sí",IF(INT(N483)&gt;INT(I483),"Tarde","Antes")))</f>
        <v/>
      </c>
      <c r="S483" t="str">
        <f>IF(T483=0,"",IF(L483="","falta el estado",IF(NOT(ISNUMBER(MATCH(L483,Ajustes!$B$9:$B$17,0))),"el estado no es de la lista",IF(E483="","falta el cliente",IF(OR(AND(C483&lt;&gt;"",NOT(ISNUMBER(C483))),AND(I483&lt;&gt;"",NOT(ISNUMBER(I483))),AND(M483&lt;&gt;"",NOT(ISNUMBER(M483))),AND(N483&lt;&gt;"",NOT(ISNUMBER(N483)))),"hay una fecha mal escrita",IF(AND(H483&lt;&gt;"",NOT(ISNUMBER(H483))),"el importe no es un número",IF(C483="","falta «Recibido el»",IF(AND(L483&lt;&gt;"Recibido",L483&lt;&gt;"Anulado",I483=""),"falta la entrega acordada",IF(AND(L483&lt;&gt;"Recibido",L483&lt;&gt;"Anulado",M483=""),"falta la fecha del estado",IF(AND(OR(L483="Entregado",L483="Facturado",L483="Cobrado"),N483=""),"falta «Entregado el»",IF(AND(N483&lt;&gt;"",OR(L483="Recibido",L483="Confirmado",L483="Preparado",L483="En reparto")),"tiene «Entregado el»: cambia el estado",IF(OR(INT(C483)&gt;INT(Ajustes!$C$5),AND(M483&lt;&gt;"",INT(M483)&gt;INT(Ajustes!$C$5)),AND(N483&lt;&gt;"",INT(N483)&gt;INT(Ajustes!$C$5))),"hay una fecha posterior a hoy",IF(AND(M483&lt;&gt;"",INT(M483)&lt;INT(C483)),"la fecha del estado es anterior a «Recibido el»",IF(AND(N483&lt;&gt;"",INT(N483)&lt;INT(C483)),"«Entregado el» es anterior a «Recibido el»",""))))))))))))))</f>
        <v/>
      </c>
      <c r="T483">
        <f>IF(COUNTA(B483:P483)&gt;0,1,0)</f>
        <v>0</v>
      </c>
      <c r="U483" t="str">
        <f>IF(T483=0,"",IF(AND(L483="Recibido",M483=""),IF(C483="","",C483),IF(M483="","",M483)))</f>
        <v/>
      </c>
      <c r="V483" t="str">
        <f>IF(OR(T483=0,NOT(ISNUMBER(MATCH(L483,Ajustes!$B$9:$B$17,0)))),"",IF(INDEX(Ajustes!$C$9:$C$17,MATCH(L483,Ajustes!$B$9:$B$17,0))="","",INDEX(Ajustes!$C$9:$C$17,MATCH(L483,Ajustes!$B$9:$B$17,0))))</f>
        <v/>
      </c>
      <c r="W483">
        <f>IF(AND(T483=1,N483="",OR(L483="Recibido",L483="Confirmado",L483="Preparado",L483="En reparto",L483="Incidencia")),1,0)</f>
        <v>0</v>
      </c>
      <c r="X483">
        <f>IF(S483&lt;&gt;"",1,0)</f>
        <v>0</v>
      </c>
      <c r="Y483">
        <f>IF(A483&lt;&gt;"",1,0)</f>
        <v>0</v>
      </c>
      <c r="Z483">
        <f>IF(T483=1,ROW()-5,0)</f>
        <v>0</v>
      </c>
    </row>
    <row r="484">
      <c r="A484" s="21" t="str">
        <f>IF(T484=0,"",IF(S484&lt;&gt;"","Revisa: "&amp;S484,IF(OR(L484="Cobrado",L484="Anulado"),"",IF(AND(N484="",OR(L484="Recibido",L484="Confirmado",L484="Preparado",L484="En reparto",L484="Incidencia"),ISNUMBER(I484),INT(Ajustes!$C$5)&gt;INT(I484)),"Retrasado",IF(OR(L484="Entregado",L484="Facturado"),IF(AND(ISNUMBER(V484),ISNUMBER(N484),INT(Ajustes!$C$5)-INT(N484)&gt;V484),IF(L484="Entregado","Sin facturar","Cobro vencido"),""),IF(AND(ISNUMBER(V484),ISNUMBER(Q484),Q484&gt;V484),INDEX(Ajustes!$E$9:$E$17,MATCH(L484,Ajustes!$B$9:$B$17,0)),""))))))</f>
        <v/>
      </c>
      <c r="B484" s="22" t="n"/>
      <c r="C484" s="23" t="n"/>
      <c r="D484" s="24" t="n"/>
      <c r="E484" s="25" t="n"/>
      <c r="F484" s="25" t="n"/>
      <c r="G484" s="25" t="n"/>
      <c r="H484" s="26" t="n"/>
      <c r="I484" s="23" t="n"/>
      <c r="J484" s="25" t="n"/>
      <c r="K484" s="25" t="n"/>
      <c r="L484" s="25" t="n"/>
      <c r="M484" s="23" t="n"/>
      <c r="N484" s="23" t="n"/>
      <c r="O484" s="27" t="n"/>
      <c r="P484" s="25" t="n"/>
      <c r="Q484" s="28" t="str">
        <f>IF(OR(T484=0,L484="Cobrado",L484="Anulado",NOT(ISNUMBER(U484))),"",MAX(0,INT(Ajustes!$C$5)-INT(U484)))</f>
        <v/>
      </c>
      <c r="R484" s="28" t="str">
        <f>IF(OR(T484=0,L484="Anulado",NOT(ISNUMBER(N484)),NOT(ISNUMBER(I484))),"",IF(INT(N484)=INT(I484),"Sí",IF(INT(N484)&gt;INT(I484),"Tarde","Antes")))</f>
        <v/>
      </c>
      <c r="S484" t="str">
        <f>IF(T484=0,"",IF(L484="","falta el estado",IF(NOT(ISNUMBER(MATCH(L484,Ajustes!$B$9:$B$17,0))),"el estado no es de la lista",IF(E484="","falta el cliente",IF(OR(AND(C484&lt;&gt;"",NOT(ISNUMBER(C484))),AND(I484&lt;&gt;"",NOT(ISNUMBER(I484))),AND(M484&lt;&gt;"",NOT(ISNUMBER(M484))),AND(N484&lt;&gt;"",NOT(ISNUMBER(N484)))),"hay una fecha mal escrita",IF(AND(H484&lt;&gt;"",NOT(ISNUMBER(H484))),"el importe no es un número",IF(C484="","falta «Recibido el»",IF(AND(L484&lt;&gt;"Recibido",L484&lt;&gt;"Anulado",I484=""),"falta la entrega acordada",IF(AND(L484&lt;&gt;"Recibido",L484&lt;&gt;"Anulado",M484=""),"falta la fecha del estado",IF(AND(OR(L484="Entregado",L484="Facturado",L484="Cobrado"),N484=""),"falta «Entregado el»",IF(AND(N484&lt;&gt;"",OR(L484="Recibido",L484="Confirmado",L484="Preparado",L484="En reparto")),"tiene «Entregado el»: cambia el estado",IF(OR(INT(C484)&gt;INT(Ajustes!$C$5),AND(M484&lt;&gt;"",INT(M484)&gt;INT(Ajustes!$C$5)),AND(N484&lt;&gt;"",INT(N484)&gt;INT(Ajustes!$C$5))),"hay una fecha posterior a hoy",IF(AND(M484&lt;&gt;"",INT(M484)&lt;INT(C484)),"la fecha del estado es anterior a «Recibido el»",IF(AND(N484&lt;&gt;"",INT(N484)&lt;INT(C484)),"«Entregado el» es anterior a «Recibido el»",""))))))))))))))</f>
        <v/>
      </c>
      <c r="T484">
        <f>IF(COUNTA(B484:P484)&gt;0,1,0)</f>
        <v>0</v>
      </c>
      <c r="U484" t="str">
        <f>IF(T484=0,"",IF(AND(L484="Recibido",M484=""),IF(C484="","",C484),IF(M484="","",M484)))</f>
        <v/>
      </c>
      <c r="V484" t="str">
        <f>IF(OR(T484=0,NOT(ISNUMBER(MATCH(L484,Ajustes!$B$9:$B$17,0)))),"",IF(INDEX(Ajustes!$C$9:$C$17,MATCH(L484,Ajustes!$B$9:$B$17,0))="","",INDEX(Ajustes!$C$9:$C$17,MATCH(L484,Ajustes!$B$9:$B$17,0))))</f>
        <v/>
      </c>
      <c r="W484">
        <f>IF(AND(T484=1,N484="",OR(L484="Recibido",L484="Confirmado",L484="Preparado",L484="En reparto",L484="Incidencia")),1,0)</f>
        <v>0</v>
      </c>
      <c r="X484">
        <f>IF(S484&lt;&gt;"",1,0)</f>
        <v>0</v>
      </c>
      <c r="Y484">
        <f>IF(A484&lt;&gt;"",1,0)</f>
        <v>0</v>
      </c>
      <c r="Z484">
        <f>IF(T484=1,ROW()-5,0)</f>
        <v>0</v>
      </c>
    </row>
    <row r="485">
      <c r="A485" s="21" t="str">
        <f>IF(T485=0,"",IF(S485&lt;&gt;"","Revisa: "&amp;S485,IF(OR(L485="Cobrado",L485="Anulado"),"",IF(AND(N485="",OR(L485="Recibido",L485="Confirmado",L485="Preparado",L485="En reparto",L485="Incidencia"),ISNUMBER(I485),INT(Ajustes!$C$5)&gt;INT(I485)),"Retrasado",IF(OR(L485="Entregado",L485="Facturado"),IF(AND(ISNUMBER(V485),ISNUMBER(N485),INT(Ajustes!$C$5)-INT(N485)&gt;V485),IF(L485="Entregado","Sin facturar","Cobro vencido"),""),IF(AND(ISNUMBER(V485),ISNUMBER(Q485),Q485&gt;V485),INDEX(Ajustes!$E$9:$E$17,MATCH(L485,Ajustes!$B$9:$B$17,0)),""))))))</f>
        <v/>
      </c>
      <c r="B485" s="22" t="n"/>
      <c r="C485" s="23" t="n"/>
      <c r="D485" s="24" t="n"/>
      <c r="E485" s="25" t="n"/>
      <c r="F485" s="25" t="n"/>
      <c r="G485" s="25" t="n"/>
      <c r="H485" s="26" t="n"/>
      <c r="I485" s="23" t="n"/>
      <c r="J485" s="25" t="n"/>
      <c r="K485" s="25" t="n"/>
      <c r="L485" s="25" t="n"/>
      <c r="M485" s="23" t="n"/>
      <c r="N485" s="23" t="n"/>
      <c r="O485" s="27" t="n"/>
      <c r="P485" s="25" t="n"/>
      <c r="Q485" s="28" t="str">
        <f>IF(OR(T485=0,L485="Cobrado",L485="Anulado",NOT(ISNUMBER(U485))),"",MAX(0,INT(Ajustes!$C$5)-INT(U485)))</f>
        <v/>
      </c>
      <c r="R485" s="28" t="str">
        <f>IF(OR(T485=0,L485="Anulado",NOT(ISNUMBER(N485)),NOT(ISNUMBER(I485))),"",IF(INT(N485)=INT(I485),"Sí",IF(INT(N485)&gt;INT(I485),"Tarde","Antes")))</f>
        <v/>
      </c>
      <c r="S485" t="str">
        <f>IF(T485=0,"",IF(L485="","falta el estado",IF(NOT(ISNUMBER(MATCH(L485,Ajustes!$B$9:$B$17,0))),"el estado no es de la lista",IF(E485="","falta el cliente",IF(OR(AND(C485&lt;&gt;"",NOT(ISNUMBER(C485))),AND(I485&lt;&gt;"",NOT(ISNUMBER(I485))),AND(M485&lt;&gt;"",NOT(ISNUMBER(M485))),AND(N485&lt;&gt;"",NOT(ISNUMBER(N485)))),"hay una fecha mal escrita",IF(AND(H485&lt;&gt;"",NOT(ISNUMBER(H485))),"el importe no es un número",IF(C485="","falta «Recibido el»",IF(AND(L485&lt;&gt;"Recibido",L485&lt;&gt;"Anulado",I485=""),"falta la entrega acordada",IF(AND(L485&lt;&gt;"Recibido",L485&lt;&gt;"Anulado",M485=""),"falta la fecha del estado",IF(AND(OR(L485="Entregado",L485="Facturado",L485="Cobrado"),N485=""),"falta «Entregado el»",IF(AND(N485&lt;&gt;"",OR(L485="Recibido",L485="Confirmado",L485="Preparado",L485="En reparto")),"tiene «Entregado el»: cambia el estado",IF(OR(INT(C485)&gt;INT(Ajustes!$C$5),AND(M485&lt;&gt;"",INT(M485)&gt;INT(Ajustes!$C$5)),AND(N485&lt;&gt;"",INT(N485)&gt;INT(Ajustes!$C$5))),"hay una fecha posterior a hoy",IF(AND(M485&lt;&gt;"",INT(M485)&lt;INT(C485)),"la fecha del estado es anterior a «Recibido el»",IF(AND(N485&lt;&gt;"",INT(N485)&lt;INT(C485)),"«Entregado el» es anterior a «Recibido el»",""))))))))))))))</f>
        <v/>
      </c>
      <c r="T485">
        <f>IF(COUNTA(B485:P485)&gt;0,1,0)</f>
        <v>0</v>
      </c>
      <c r="U485" t="str">
        <f>IF(T485=0,"",IF(AND(L485="Recibido",M485=""),IF(C485="","",C485),IF(M485="","",M485)))</f>
        <v/>
      </c>
      <c r="V485" t="str">
        <f>IF(OR(T485=0,NOT(ISNUMBER(MATCH(L485,Ajustes!$B$9:$B$17,0)))),"",IF(INDEX(Ajustes!$C$9:$C$17,MATCH(L485,Ajustes!$B$9:$B$17,0))="","",INDEX(Ajustes!$C$9:$C$17,MATCH(L485,Ajustes!$B$9:$B$17,0))))</f>
        <v/>
      </c>
      <c r="W485">
        <f>IF(AND(T485=1,N485="",OR(L485="Recibido",L485="Confirmado",L485="Preparado",L485="En reparto",L485="Incidencia")),1,0)</f>
        <v>0</v>
      </c>
      <c r="X485">
        <f>IF(S485&lt;&gt;"",1,0)</f>
        <v>0</v>
      </c>
      <c r="Y485">
        <f>IF(A485&lt;&gt;"",1,0)</f>
        <v>0</v>
      </c>
      <c r="Z485">
        <f>IF(T485=1,ROW()-5,0)</f>
        <v>0</v>
      </c>
    </row>
    <row r="486">
      <c r="A486" s="21" t="str">
        <f>IF(T486=0,"",IF(S486&lt;&gt;"","Revisa: "&amp;S486,IF(OR(L486="Cobrado",L486="Anulado"),"",IF(AND(N486="",OR(L486="Recibido",L486="Confirmado",L486="Preparado",L486="En reparto",L486="Incidencia"),ISNUMBER(I486),INT(Ajustes!$C$5)&gt;INT(I486)),"Retrasado",IF(OR(L486="Entregado",L486="Facturado"),IF(AND(ISNUMBER(V486),ISNUMBER(N486),INT(Ajustes!$C$5)-INT(N486)&gt;V486),IF(L486="Entregado","Sin facturar","Cobro vencido"),""),IF(AND(ISNUMBER(V486),ISNUMBER(Q486),Q486&gt;V486),INDEX(Ajustes!$E$9:$E$17,MATCH(L486,Ajustes!$B$9:$B$17,0)),""))))))</f>
        <v/>
      </c>
      <c r="B486" s="22" t="n"/>
      <c r="C486" s="23" t="n"/>
      <c r="D486" s="24" t="n"/>
      <c r="E486" s="25" t="n"/>
      <c r="F486" s="25" t="n"/>
      <c r="G486" s="25" t="n"/>
      <c r="H486" s="26" t="n"/>
      <c r="I486" s="23" t="n"/>
      <c r="J486" s="25" t="n"/>
      <c r="K486" s="25" t="n"/>
      <c r="L486" s="25" t="n"/>
      <c r="M486" s="23" t="n"/>
      <c r="N486" s="23" t="n"/>
      <c r="O486" s="27" t="n"/>
      <c r="P486" s="25" t="n"/>
      <c r="Q486" s="28" t="str">
        <f>IF(OR(T486=0,L486="Cobrado",L486="Anulado",NOT(ISNUMBER(U486))),"",MAX(0,INT(Ajustes!$C$5)-INT(U486)))</f>
        <v/>
      </c>
      <c r="R486" s="28" t="str">
        <f>IF(OR(T486=0,L486="Anulado",NOT(ISNUMBER(N486)),NOT(ISNUMBER(I486))),"",IF(INT(N486)=INT(I486),"Sí",IF(INT(N486)&gt;INT(I486),"Tarde","Antes")))</f>
        <v/>
      </c>
      <c r="S486" t="str">
        <f>IF(T486=0,"",IF(L486="","falta el estado",IF(NOT(ISNUMBER(MATCH(L486,Ajustes!$B$9:$B$17,0))),"el estado no es de la lista",IF(E486="","falta el cliente",IF(OR(AND(C486&lt;&gt;"",NOT(ISNUMBER(C486))),AND(I486&lt;&gt;"",NOT(ISNUMBER(I486))),AND(M486&lt;&gt;"",NOT(ISNUMBER(M486))),AND(N486&lt;&gt;"",NOT(ISNUMBER(N486)))),"hay una fecha mal escrita",IF(AND(H486&lt;&gt;"",NOT(ISNUMBER(H486))),"el importe no es un número",IF(C486="","falta «Recibido el»",IF(AND(L486&lt;&gt;"Recibido",L486&lt;&gt;"Anulado",I486=""),"falta la entrega acordada",IF(AND(L486&lt;&gt;"Recibido",L486&lt;&gt;"Anulado",M486=""),"falta la fecha del estado",IF(AND(OR(L486="Entregado",L486="Facturado",L486="Cobrado"),N486=""),"falta «Entregado el»",IF(AND(N486&lt;&gt;"",OR(L486="Recibido",L486="Confirmado",L486="Preparado",L486="En reparto")),"tiene «Entregado el»: cambia el estado",IF(OR(INT(C486)&gt;INT(Ajustes!$C$5),AND(M486&lt;&gt;"",INT(M486)&gt;INT(Ajustes!$C$5)),AND(N486&lt;&gt;"",INT(N486)&gt;INT(Ajustes!$C$5))),"hay una fecha posterior a hoy",IF(AND(M486&lt;&gt;"",INT(M486)&lt;INT(C486)),"la fecha del estado es anterior a «Recibido el»",IF(AND(N486&lt;&gt;"",INT(N486)&lt;INT(C486)),"«Entregado el» es anterior a «Recibido el»",""))))))))))))))</f>
        <v/>
      </c>
      <c r="T486">
        <f>IF(COUNTA(B486:P486)&gt;0,1,0)</f>
        <v>0</v>
      </c>
      <c r="U486" t="str">
        <f>IF(T486=0,"",IF(AND(L486="Recibido",M486=""),IF(C486="","",C486),IF(M486="","",M486)))</f>
        <v/>
      </c>
      <c r="V486" t="str">
        <f>IF(OR(T486=0,NOT(ISNUMBER(MATCH(L486,Ajustes!$B$9:$B$17,0)))),"",IF(INDEX(Ajustes!$C$9:$C$17,MATCH(L486,Ajustes!$B$9:$B$17,0))="","",INDEX(Ajustes!$C$9:$C$17,MATCH(L486,Ajustes!$B$9:$B$17,0))))</f>
        <v/>
      </c>
      <c r="W486">
        <f>IF(AND(T486=1,N486="",OR(L486="Recibido",L486="Confirmado",L486="Preparado",L486="En reparto",L486="Incidencia")),1,0)</f>
        <v>0</v>
      </c>
      <c r="X486">
        <f>IF(S486&lt;&gt;"",1,0)</f>
        <v>0</v>
      </c>
      <c r="Y486">
        <f>IF(A486&lt;&gt;"",1,0)</f>
        <v>0</v>
      </c>
      <c r="Z486">
        <f>IF(T486=1,ROW()-5,0)</f>
        <v>0</v>
      </c>
    </row>
    <row r="487">
      <c r="A487" s="21" t="str">
        <f>IF(T487=0,"",IF(S487&lt;&gt;"","Revisa: "&amp;S487,IF(OR(L487="Cobrado",L487="Anulado"),"",IF(AND(N487="",OR(L487="Recibido",L487="Confirmado",L487="Preparado",L487="En reparto",L487="Incidencia"),ISNUMBER(I487),INT(Ajustes!$C$5)&gt;INT(I487)),"Retrasado",IF(OR(L487="Entregado",L487="Facturado"),IF(AND(ISNUMBER(V487),ISNUMBER(N487),INT(Ajustes!$C$5)-INT(N487)&gt;V487),IF(L487="Entregado","Sin facturar","Cobro vencido"),""),IF(AND(ISNUMBER(V487),ISNUMBER(Q487),Q487&gt;V487),INDEX(Ajustes!$E$9:$E$17,MATCH(L487,Ajustes!$B$9:$B$17,0)),""))))))</f>
        <v/>
      </c>
      <c r="B487" s="22" t="n"/>
      <c r="C487" s="23" t="n"/>
      <c r="D487" s="24" t="n"/>
      <c r="E487" s="25" t="n"/>
      <c r="F487" s="25" t="n"/>
      <c r="G487" s="25" t="n"/>
      <c r="H487" s="26" t="n"/>
      <c r="I487" s="23" t="n"/>
      <c r="J487" s="25" t="n"/>
      <c r="K487" s="25" t="n"/>
      <c r="L487" s="25" t="n"/>
      <c r="M487" s="23" t="n"/>
      <c r="N487" s="23" t="n"/>
      <c r="O487" s="27" t="n"/>
      <c r="P487" s="25" t="n"/>
      <c r="Q487" s="28" t="str">
        <f>IF(OR(T487=0,L487="Cobrado",L487="Anulado",NOT(ISNUMBER(U487))),"",MAX(0,INT(Ajustes!$C$5)-INT(U487)))</f>
        <v/>
      </c>
      <c r="R487" s="28" t="str">
        <f>IF(OR(T487=0,L487="Anulado",NOT(ISNUMBER(N487)),NOT(ISNUMBER(I487))),"",IF(INT(N487)=INT(I487),"Sí",IF(INT(N487)&gt;INT(I487),"Tarde","Antes")))</f>
        <v/>
      </c>
      <c r="S487" t="str">
        <f>IF(T487=0,"",IF(L487="","falta el estado",IF(NOT(ISNUMBER(MATCH(L487,Ajustes!$B$9:$B$17,0))),"el estado no es de la lista",IF(E487="","falta el cliente",IF(OR(AND(C487&lt;&gt;"",NOT(ISNUMBER(C487))),AND(I487&lt;&gt;"",NOT(ISNUMBER(I487))),AND(M487&lt;&gt;"",NOT(ISNUMBER(M487))),AND(N487&lt;&gt;"",NOT(ISNUMBER(N487)))),"hay una fecha mal escrita",IF(AND(H487&lt;&gt;"",NOT(ISNUMBER(H487))),"el importe no es un número",IF(C487="","falta «Recibido el»",IF(AND(L487&lt;&gt;"Recibido",L487&lt;&gt;"Anulado",I487=""),"falta la entrega acordada",IF(AND(L487&lt;&gt;"Recibido",L487&lt;&gt;"Anulado",M487=""),"falta la fecha del estado",IF(AND(OR(L487="Entregado",L487="Facturado",L487="Cobrado"),N487=""),"falta «Entregado el»",IF(AND(N487&lt;&gt;"",OR(L487="Recibido",L487="Confirmado",L487="Preparado",L487="En reparto")),"tiene «Entregado el»: cambia el estado",IF(OR(INT(C487)&gt;INT(Ajustes!$C$5),AND(M487&lt;&gt;"",INT(M487)&gt;INT(Ajustes!$C$5)),AND(N487&lt;&gt;"",INT(N487)&gt;INT(Ajustes!$C$5))),"hay una fecha posterior a hoy",IF(AND(M487&lt;&gt;"",INT(M487)&lt;INT(C487)),"la fecha del estado es anterior a «Recibido el»",IF(AND(N487&lt;&gt;"",INT(N487)&lt;INT(C487)),"«Entregado el» es anterior a «Recibido el»",""))))))))))))))</f>
        <v/>
      </c>
      <c r="T487">
        <f>IF(COUNTA(B487:P487)&gt;0,1,0)</f>
        <v>0</v>
      </c>
      <c r="U487" t="str">
        <f>IF(T487=0,"",IF(AND(L487="Recibido",M487=""),IF(C487="","",C487),IF(M487="","",M487)))</f>
        <v/>
      </c>
      <c r="V487" t="str">
        <f>IF(OR(T487=0,NOT(ISNUMBER(MATCH(L487,Ajustes!$B$9:$B$17,0)))),"",IF(INDEX(Ajustes!$C$9:$C$17,MATCH(L487,Ajustes!$B$9:$B$17,0))="","",INDEX(Ajustes!$C$9:$C$17,MATCH(L487,Ajustes!$B$9:$B$17,0))))</f>
        <v/>
      </c>
      <c r="W487">
        <f>IF(AND(T487=1,N487="",OR(L487="Recibido",L487="Confirmado",L487="Preparado",L487="En reparto",L487="Incidencia")),1,0)</f>
        <v>0</v>
      </c>
      <c r="X487">
        <f>IF(S487&lt;&gt;"",1,0)</f>
        <v>0</v>
      </c>
      <c r="Y487">
        <f>IF(A487&lt;&gt;"",1,0)</f>
        <v>0</v>
      </c>
      <c r="Z487">
        <f>IF(T487=1,ROW()-5,0)</f>
        <v>0</v>
      </c>
    </row>
    <row r="488">
      <c r="A488" s="21" t="str">
        <f>IF(T488=0,"",IF(S488&lt;&gt;"","Revisa: "&amp;S488,IF(OR(L488="Cobrado",L488="Anulado"),"",IF(AND(N488="",OR(L488="Recibido",L488="Confirmado",L488="Preparado",L488="En reparto",L488="Incidencia"),ISNUMBER(I488),INT(Ajustes!$C$5)&gt;INT(I488)),"Retrasado",IF(OR(L488="Entregado",L488="Facturado"),IF(AND(ISNUMBER(V488),ISNUMBER(N488),INT(Ajustes!$C$5)-INT(N488)&gt;V488),IF(L488="Entregado","Sin facturar","Cobro vencido"),""),IF(AND(ISNUMBER(V488),ISNUMBER(Q488),Q488&gt;V488),INDEX(Ajustes!$E$9:$E$17,MATCH(L488,Ajustes!$B$9:$B$17,0)),""))))))</f>
        <v/>
      </c>
      <c r="B488" s="22" t="n"/>
      <c r="C488" s="23" t="n"/>
      <c r="D488" s="24" t="n"/>
      <c r="E488" s="25" t="n"/>
      <c r="F488" s="25" t="n"/>
      <c r="G488" s="25" t="n"/>
      <c r="H488" s="26" t="n"/>
      <c r="I488" s="23" t="n"/>
      <c r="J488" s="25" t="n"/>
      <c r="K488" s="25" t="n"/>
      <c r="L488" s="25" t="n"/>
      <c r="M488" s="23" t="n"/>
      <c r="N488" s="23" t="n"/>
      <c r="O488" s="27" t="n"/>
      <c r="P488" s="25" t="n"/>
      <c r="Q488" s="28" t="str">
        <f>IF(OR(T488=0,L488="Cobrado",L488="Anulado",NOT(ISNUMBER(U488))),"",MAX(0,INT(Ajustes!$C$5)-INT(U488)))</f>
        <v/>
      </c>
      <c r="R488" s="28" t="str">
        <f>IF(OR(T488=0,L488="Anulado",NOT(ISNUMBER(N488)),NOT(ISNUMBER(I488))),"",IF(INT(N488)=INT(I488),"Sí",IF(INT(N488)&gt;INT(I488),"Tarde","Antes")))</f>
        <v/>
      </c>
      <c r="S488" t="str">
        <f>IF(T488=0,"",IF(L488="","falta el estado",IF(NOT(ISNUMBER(MATCH(L488,Ajustes!$B$9:$B$17,0))),"el estado no es de la lista",IF(E488="","falta el cliente",IF(OR(AND(C488&lt;&gt;"",NOT(ISNUMBER(C488))),AND(I488&lt;&gt;"",NOT(ISNUMBER(I488))),AND(M488&lt;&gt;"",NOT(ISNUMBER(M488))),AND(N488&lt;&gt;"",NOT(ISNUMBER(N488)))),"hay una fecha mal escrita",IF(AND(H488&lt;&gt;"",NOT(ISNUMBER(H488))),"el importe no es un número",IF(C488="","falta «Recibido el»",IF(AND(L488&lt;&gt;"Recibido",L488&lt;&gt;"Anulado",I488=""),"falta la entrega acordada",IF(AND(L488&lt;&gt;"Recibido",L488&lt;&gt;"Anulado",M488=""),"falta la fecha del estado",IF(AND(OR(L488="Entregado",L488="Facturado",L488="Cobrado"),N488=""),"falta «Entregado el»",IF(AND(N488&lt;&gt;"",OR(L488="Recibido",L488="Confirmado",L488="Preparado",L488="En reparto")),"tiene «Entregado el»: cambia el estado",IF(OR(INT(C488)&gt;INT(Ajustes!$C$5),AND(M488&lt;&gt;"",INT(M488)&gt;INT(Ajustes!$C$5)),AND(N488&lt;&gt;"",INT(N488)&gt;INT(Ajustes!$C$5))),"hay una fecha posterior a hoy",IF(AND(M488&lt;&gt;"",INT(M488)&lt;INT(C488)),"la fecha del estado es anterior a «Recibido el»",IF(AND(N488&lt;&gt;"",INT(N488)&lt;INT(C488)),"«Entregado el» es anterior a «Recibido el»",""))))))))))))))</f>
        <v/>
      </c>
      <c r="T488">
        <f>IF(COUNTA(B488:P488)&gt;0,1,0)</f>
        <v>0</v>
      </c>
      <c r="U488" t="str">
        <f>IF(T488=0,"",IF(AND(L488="Recibido",M488=""),IF(C488="","",C488),IF(M488="","",M488)))</f>
        <v/>
      </c>
      <c r="V488" t="str">
        <f>IF(OR(T488=0,NOT(ISNUMBER(MATCH(L488,Ajustes!$B$9:$B$17,0)))),"",IF(INDEX(Ajustes!$C$9:$C$17,MATCH(L488,Ajustes!$B$9:$B$17,0))="","",INDEX(Ajustes!$C$9:$C$17,MATCH(L488,Ajustes!$B$9:$B$17,0))))</f>
        <v/>
      </c>
      <c r="W488">
        <f>IF(AND(T488=1,N488="",OR(L488="Recibido",L488="Confirmado",L488="Preparado",L488="En reparto",L488="Incidencia")),1,0)</f>
        <v>0</v>
      </c>
      <c r="X488">
        <f>IF(S488&lt;&gt;"",1,0)</f>
        <v>0</v>
      </c>
      <c r="Y488">
        <f>IF(A488&lt;&gt;"",1,0)</f>
        <v>0</v>
      </c>
      <c r="Z488">
        <f>IF(T488=1,ROW()-5,0)</f>
        <v>0</v>
      </c>
    </row>
    <row r="489">
      <c r="A489" s="21" t="str">
        <f>IF(T489=0,"",IF(S489&lt;&gt;"","Revisa: "&amp;S489,IF(OR(L489="Cobrado",L489="Anulado"),"",IF(AND(N489="",OR(L489="Recibido",L489="Confirmado",L489="Preparado",L489="En reparto",L489="Incidencia"),ISNUMBER(I489),INT(Ajustes!$C$5)&gt;INT(I489)),"Retrasado",IF(OR(L489="Entregado",L489="Facturado"),IF(AND(ISNUMBER(V489),ISNUMBER(N489),INT(Ajustes!$C$5)-INT(N489)&gt;V489),IF(L489="Entregado","Sin facturar","Cobro vencido"),""),IF(AND(ISNUMBER(V489),ISNUMBER(Q489),Q489&gt;V489),INDEX(Ajustes!$E$9:$E$17,MATCH(L489,Ajustes!$B$9:$B$17,0)),""))))))</f>
        <v/>
      </c>
      <c r="B489" s="22" t="n"/>
      <c r="C489" s="23" t="n"/>
      <c r="D489" s="24" t="n"/>
      <c r="E489" s="25" t="n"/>
      <c r="F489" s="25" t="n"/>
      <c r="G489" s="25" t="n"/>
      <c r="H489" s="26" t="n"/>
      <c r="I489" s="23" t="n"/>
      <c r="J489" s="25" t="n"/>
      <c r="K489" s="25" t="n"/>
      <c r="L489" s="25" t="n"/>
      <c r="M489" s="23" t="n"/>
      <c r="N489" s="23" t="n"/>
      <c r="O489" s="27" t="n"/>
      <c r="P489" s="25" t="n"/>
      <c r="Q489" s="28" t="str">
        <f>IF(OR(T489=0,L489="Cobrado",L489="Anulado",NOT(ISNUMBER(U489))),"",MAX(0,INT(Ajustes!$C$5)-INT(U489)))</f>
        <v/>
      </c>
      <c r="R489" s="28" t="str">
        <f>IF(OR(T489=0,L489="Anulado",NOT(ISNUMBER(N489)),NOT(ISNUMBER(I489))),"",IF(INT(N489)=INT(I489),"Sí",IF(INT(N489)&gt;INT(I489),"Tarde","Antes")))</f>
        <v/>
      </c>
      <c r="S489" t="str">
        <f>IF(T489=0,"",IF(L489="","falta el estado",IF(NOT(ISNUMBER(MATCH(L489,Ajustes!$B$9:$B$17,0))),"el estado no es de la lista",IF(E489="","falta el cliente",IF(OR(AND(C489&lt;&gt;"",NOT(ISNUMBER(C489))),AND(I489&lt;&gt;"",NOT(ISNUMBER(I489))),AND(M489&lt;&gt;"",NOT(ISNUMBER(M489))),AND(N489&lt;&gt;"",NOT(ISNUMBER(N489)))),"hay una fecha mal escrita",IF(AND(H489&lt;&gt;"",NOT(ISNUMBER(H489))),"el importe no es un número",IF(C489="","falta «Recibido el»",IF(AND(L489&lt;&gt;"Recibido",L489&lt;&gt;"Anulado",I489=""),"falta la entrega acordada",IF(AND(L489&lt;&gt;"Recibido",L489&lt;&gt;"Anulado",M489=""),"falta la fecha del estado",IF(AND(OR(L489="Entregado",L489="Facturado",L489="Cobrado"),N489=""),"falta «Entregado el»",IF(AND(N489&lt;&gt;"",OR(L489="Recibido",L489="Confirmado",L489="Preparado",L489="En reparto")),"tiene «Entregado el»: cambia el estado",IF(OR(INT(C489)&gt;INT(Ajustes!$C$5),AND(M489&lt;&gt;"",INT(M489)&gt;INT(Ajustes!$C$5)),AND(N489&lt;&gt;"",INT(N489)&gt;INT(Ajustes!$C$5))),"hay una fecha posterior a hoy",IF(AND(M489&lt;&gt;"",INT(M489)&lt;INT(C489)),"la fecha del estado es anterior a «Recibido el»",IF(AND(N489&lt;&gt;"",INT(N489)&lt;INT(C489)),"«Entregado el» es anterior a «Recibido el»",""))))))))))))))</f>
        <v/>
      </c>
      <c r="T489">
        <f>IF(COUNTA(B489:P489)&gt;0,1,0)</f>
        <v>0</v>
      </c>
      <c r="U489" t="str">
        <f>IF(T489=0,"",IF(AND(L489="Recibido",M489=""),IF(C489="","",C489),IF(M489="","",M489)))</f>
        <v/>
      </c>
      <c r="V489" t="str">
        <f>IF(OR(T489=0,NOT(ISNUMBER(MATCH(L489,Ajustes!$B$9:$B$17,0)))),"",IF(INDEX(Ajustes!$C$9:$C$17,MATCH(L489,Ajustes!$B$9:$B$17,0))="","",INDEX(Ajustes!$C$9:$C$17,MATCH(L489,Ajustes!$B$9:$B$17,0))))</f>
        <v/>
      </c>
      <c r="W489">
        <f>IF(AND(T489=1,N489="",OR(L489="Recibido",L489="Confirmado",L489="Preparado",L489="En reparto",L489="Incidencia")),1,0)</f>
        <v>0</v>
      </c>
      <c r="X489">
        <f>IF(S489&lt;&gt;"",1,0)</f>
        <v>0</v>
      </c>
      <c r="Y489">
        <f>IF(A489&lt;&gt;"",1,0)</f>
        <v>0</v>
      </c>
      <c r="Z489">
        <f>IF(T489=1,ROW()-5,0)</f>
        <v>0</v>
      </c>
    </row>
    <row r="490">
      <c r="A490" s="21" t="str">
        <f>IF(T490=0,"",IF(S490&lt;&gt;"","Revisa: "&amp;S490,IF(OR(L490="Cobrado",L490="Anulado"),"",IF(AND(N490="",OR(L490="Recibido",L490="Confirmado",L490="Preparado",L490="En reparto",L490="Incidencia"),ISNUMBER(I490),INT(Ajustes!$C$5)&gt;INT(I490)),"Retrasado",IF(OR(L490="Entregado",L490="Facturado"),IF(AND(ISNUMBER(V490),ISNUMBER(N490),INT(Ajustes!$C$5)-INT(N490)&gt;V490),IF(L490="Entregado","Sin facturar","Cobro vencido"),""),IF(AND(ISNUMBER(V490),ISNUMBER(Q490),Q490&gt;V490),INDEX(Ajustes!$E$9:$E$17,MATCH(L490,Ajustes!$B$9:$B$17,0)),""))))))</f>
        <v/>
      </c>
      <c r="B490" s="22" t="n"/>
      <c r="C490" s="23" t="n"/>
      <c r="D490" s="24" t="n"/>
      <c r="E490" s="25" t="n"/>
      <c r="F490" s="25" t="n"/>
      <c r="G490" s="25" t="n"/>
      <c r="H490" s="26" t="n"/>
      <c r="I490" s="23" t="n"/>
      <c r="J490" s="25" t="n"/>
      <c r="K490" s="25" t="n"/>
      <c r="L490" s="25" t="n"/>
      <c r="M490" s="23" t="n"/>
      <c r="N490" s="23" t="n"/>
      <c r="O490" s="27" t="n"/>
      <c r="P490" s="25" t="n"/>
      <c r="Q490" s="28" t="str">
        <f>IF(OR(T490=0,L490="Cobrado",L490="Anulado",NOT(ISNUMBER(U490))),"",MAX(0,INT(Ajustes!$C$5)-INT(U490)))</f>
        <v/>
      </c>
      <c r="R490" s="28" t="str">
        <f>IF(OR(T490=0,L490="Anulado",NOT(ISNUMBER(N490)),NOT(ISNUMBER(I490))),"",IF(INT(N490)=INT(I490),"Sí",IF(INT(N490)&gt;INT(I490),"Tarde","Antes")))</f>
        <v/>
      </c>
      <c r="S490" t="str">
        <f>IF(T490=0,"",IF(L490="","falta el estado",IF(NOT(ISNUMBER(MATCH(L490,Ajustes!$B$9:$B$17,0))),"el estado no es de la lista",IF(E490="","falta el cliente",IF(OR(AND(C490&lt;&gt;"",NOT(ISNUMBER(C490))),AND(I490&lt;&gt;"",NOT(ISNUMBER(I490))),AND(M490&lt;&gt;"",NOT(ISNUMBER(M490))),AND(N490&lt;&gt;"",NOT(ISNUMBER(N490)))),"hay una fecha mal escrita",IF(AND(H490&lt;&gt;"",NOT(ISNUMBER(H490))),"el importe no es un número",IF(C490="","falta «Recibido el»",IF(AND(L490&lt;&gt;"Recibido",L490&lt;&gt;"Anulado",I490=""),"falta la entrega acordada",IF(AND(L490&lt;&gt;"Recibido",L490&lt;&gt;"Anulado",M490=""),"falta la fecha del estado",IF(AND(OR(L490="Entregado",L490="Facturado",L490="Cobrado"),N490=""),"falta «Entregado el»",IF(AND(N490&lt;&gt;"",OR(L490="Recibido",L490="Confirmado",L490="Preparado",L490="En reparto")),"tiene «Entregado el»: cambia el estado",IF(OR(INT(C490)&gt;INT(Ajustes!$C$5),AND(M490&lt;&gt;"",INT(M490)&gt;INT(Ajustes!$C$5)),AND(N490&lt;&gt;"",INT(N490)&gt;INT(Ajustes!$C$5))),"hay una fecha posterior a hoy",IF(AND(M490&lt;&gt;"",INT(M490)&lt;INT(C490)),"la fecha del estado es anterior a «Recibido el»",IF(AND(N490&lt;&gt;"",INT(N490)&lt;INT(C490)),"«Entregado el» es anterior a «Recibido el»",""))))))))))))))</f>
        <v/>
      </c>
      <c r="T490">
        <f>IF(COUNTA(B490:P490)&gt;0,1,0)</f>
        <v>0</v>
      </c>
      <c r="U490" t="str">
        <f>IF(T490=0,"",IF(AND(L490="Recibido",M490=""),IF(C490="","",C490),IF(M490="","",M490)))</f>
        <v/>
      </c>
      <c r="V490" t="str">
        <f>IF(OR(T490=0,NOT(ISNUMBER(MATCH(L490,Ajustes!$B$9:$B$17,0)))),"",IF(INDEX(Ajustes!$C$9:$C$17,MATCH(L490,Ajustes!$B$9:$B$17,0))="","",INDEX(Ajustes!$C$9:$C$17,MATCH(L490,Ajustes!$B$9:$B$17,0))))</f>
        <v/>
      </c>
      <c r="W490">
        <f>IF(AND(T490=1,N490="",OR(L490="Recibido",L490="Confirmado",L490="Preparado",L490="En reparto",L490="Incidencia")),1,0)</f>
        <v>0</v>
      </c>
      <c r="X490">
        <f>IF(S490&lt;&gt;"",1,0)</f>
        <v>0</v>
      </c>
      <c r="Y490">
        <f>IF(A490&lt;&gt;"",1,0)</f>
        <v>0</v>
      </c>
      <c r="Z490">
        <f>IF(T490=1,ROW()-5,0)</f>
        <v>0</v>
      </c>
    </row>
    <row r="491">
      <c r="A491" s="21" t="str">
        <f>IF(T491=0,"",IF(S491&lt;&gt;"","Revisa: "&amp;S491,IF(OR(L491="Cobrado",L491="Anulado"),"",IF(AND(N491="",OR(L491="Recibido",L491="Confirmado",L491="Preparado",L491="En reparto",L491="Incidencia"),ISNUMBER(I491),INT(Ajustes!$C$5)&gt;INT(I491)),"Retrasado",IF(OR(L491="Entregado",L491="Facturado"),IF(AND(ISNUMBER(V491),ISNUMBER(N491),INT(Ajustes!$C$5)-INT(N491)&gt;V491),IF(L491="Entregado","Sin facturar","Cobro vencido"),""),IF(AND(ISNUMBER(V491),ISNUMBER(Q491),Q491&gt;V491),INDEX(Ajustes!$E$9:$E$17,MATCH(L491,Ajustes!$B$9:$B$17,0)),""))))))</f>
        <v/>
      </c>
      <c r="B491" s="22" t="n"/>
      <c r="C491" s="23" t="n"/>
      <c r="D491" s="24" t="n"/>
      <c r="E491" s="25" t="n"/>
      <c r="F491" s="25" t="n"/>
      <c r="G491" s="25" t="n"/>
      <c r="H491" s="26" t="n"/>
      <c r="I491" s="23" t="n"/>
      <c r="J491" s="25" t="n"/>
      <c r="K491" s="25" t="n"/>
      <c r="L491" s="25" t="n"/>
      <c r="M491" s="23" t="n"/>
      <c r="N491" s="23" t="n"/>
      <c r="O491" s="27" t="n"/>
      <c r="P491" s="25" t="n"/>
      <c r="Q491" s="28" t="str">
        <f>IF(OR(T491=0,L491="Cobrado",L491="Anulado",NOT(ISNUMBER(U491))),"",MAX(0,INT(Ajustes!$C$5)-INT(U491)))</f>
        <v/>
      </c>
      <c r="R491" s="28" t="str">
        <f>IF(OR(T491=0,L491="Anulado",NOT(ISNUMBER(N491)),NOT(ISNUMBER(I491))),"",IF(INT(N491)=INT(I491),"Sí",IF(INT(N491)&gt;INT(I491),"Tarde","Antes")))</f>
        <v/>
      </c>
      <c r="S491" t="str">
        <f>IF(T491=0,"",IF(L491="","falta el estado",IF(NOT(ISNUMBER(MATCH(L491,Ajustes!$B$9:$B$17,0))),"el estado no es de la lista",IF(E491="","falta el cliente",IF(OR(AND(C491&lt;&gt;"",NOT(ISNUMBER(C491))),AND(I491&lt;&gt;"",NOT(ISNUMBER(I491))),AND(M491&lt;&gt;"",NOT(ISNUMBER(M491))),AND(N491&lt;&gt;"",NOT(ISNUMBER(N491)))),"hay una fecha mal escrita",IF(AND(H491&lt;&gt;"",NOT(ISNUMBER(H491))),"el importe no es un número",IF(C491="","falta «Recibido el»",IF(AND(L491&lt;&gt;"Recibido",L491&lt;&gt;"Anulado",I491=""),"falta la entrega acordada",IF(AND(L491&lt;&gt;"Recibido",L491&lt;&gt;"Anulado",M491=""),"falta la fecha del estado",IF(AND(OR(L491="Entregado",L491="Facturado",L491="Cobrado"),N491=""),"falta «Entregado el»",IF(AND(N491&lt;&gt;"",OR(L491="Recibido",L491="Confirmado",L491="Preparado",L491="En reparto")),"tiene «Entregado el»: cambia el estado",IF(OR(INT(C491)&gt;INT(Ajustes!$C$5),AND(M491&lt;&gt;"",INT(M491)&gt;INT(Ajustes!$C$5)),AND(N491&lt;&gt;"",INT(N491)&gt;INT(Ajustes!$C$5))),"hay una fecha posterior a hoy",IF(AND(M491&lt;&gt;"",INT(M491)&lt;INT(C491)),"la fecha del estado es anterior a «Recibido el»",IF(AND(N491&lt;&gt;"",INT(N491)&lt;INT(C491)),"«Entregado el» es anterior a «Recibido el»",""))))))))))))))</f>
        <v/>
      </c>
      <c r="T491">
        <f>IF(COUNTA(B491:P491)&gt;0,1,0)</f>
        <v>0</v>
      </c>
      <c r="U491" t="str">
        <f>IF(T491=0,"",IF(AND(L491="Recibido",M491=""),IF(C491="","",C491),IF(M491="","",M491)))</f>
        <v/>
      </c>
      <c r="V491" t="str">
        <f>IF(OR(T491=0,NOT(ISNUMBER(MATCH(L491,Ajustes!$B$9:$B$17,0)))),"",IF(INDEX(Ajustes!$C$9:$C$17,MATCH(L491,Ajustes!$B$9:$B$17,0))="","",INDEX(Ajustes!$C$9:$C$17,MATCH(L491,Ajustes!$B$9:$B$17,0))))</f>
        <v/>
      </c>
      <c r="W491">
        <f>IF(AND(T491=1,N491="",OR(L491="Recibido",L491="Confirmado",L491="Preparado",L491="En reparto",L491="Incidencia")),1,0)</f>
        <v>0</v>
      </c>
      <c r="X491">
        <f>IF(S491&lt;&gt;"",1,0)</f>
        <v>0</v>
      </c>
      <c r="Y491">
        <f>IF(A491&lt;&gt;"",1,0)</f>
        <v>0</v>
      </c>
      <c r="Z491">
        <f>IF(T491=1,ROW()-5,0)</f>
        <v>0</v>
      </c>
    </row>
    <row r="492">
      <c r="A492" s="21" t="str">
        <f>IF(T492=0,"",IF(S492&lt;&gt;"","Revisa: "&amp;S492,IF(OR(L492="Cobrado",L492="Anulado"),"",IF(AND(N492="",OR(L492="Recibido",L492="Confirmado",L492="Preparado",L492="En reparto",L492="Incidencia"),ISNUMBER(I492),INT(Ajustes!$C$5)&gt;INT(I492)),"Retrasado",IF(OR(L492="Entregado",L492="Facturado"),IF(AND(ISNUMBER(V492),ISNUMBER(N492),INT(Ajustes!$C$5)-INT(N492)&gt;V492),IF(L492="Entregado","Sin facturar","Cobro vencido"),""),IF(AND(ISNUMBER(V492),ISNUMBER(Q492),Q492&gt;V492),INDEX(Ajustes!$E$9:$E$17,MATCH(L492,Ajustes!$B$9:$B$17,0)),""))))))</f>
        <v/>
      </c>
      <c r="B492" s="22" t="n"/>
      <c r="C492" s="23" t="n"/>
      <c r="D492" s="24" t="n"/>
      <c r="E492" s="25" t="n"/>
      <c r="F492" s="25" t="n"/>
      <c r="G492" s="25" t="n"/>
      <c r="H492" s="26" t="n"/>
      <c r="I492" s="23" t="n"/>
      <c r="J492" s="25" t="n"/>
      <c r="K492" s="25" t="n"/>
      <c r="L492" s="25" t="n"/>
      <c r="M492" s="23" t="n"/>
      <c r="N492" s="23" t="n"/>
      <c r="O492" s="27" t="n"/>
      <c r="P492" s="25" t="n"/>
      <c r="Q492" s="28" t="str">
        <f>IF(OR(T492=0,L492="Cobrado",L492="Anulado",NOT(ISNUMBER(U492))),"",MAX(0,INT(Ajustes!$C$5)-INT(U492)))</f>
        <v/>
      </c>
      <c r="R492" s="28" t="str">
        <f>IF(OR(T492=0,L492="Anulado",NOT(ISNUMBER(N492)),NOT(ISNUMBER(I492))),"",IF(INT(N492)=INT(I492),"Sí",IF(INT(N492)&gt;INT(I492),"Tarde","Antes")))</f>
        <v/>
      </c>
      <c r="S492" t="str">
        <f>IF(T492=0,"",IF(L492="","falta el estado",IF(NOT(ISNUMBER(MATCH(L492,Ajustes!$B$9:$B$17,0))),"el estado no es de la lista",IF(E492="","falta el cliente",IF(OR(AND(C492&lt;&gt;"",NOT(ISNUMBER(C492))),AND(I492&lt;&gt;"",NOT(ISNUMBER(I492))),AND(M492&lt;&gt;"",NOT(ISNUMBER(M492))),AND(N492&lt;&gt;"",NOT(ISNUMBER(N492)))),"hay una fecha mal escrita",IF(AND(H492&lt;&gt;"",NOT(ISNUMBER(H492))),"el importe no es un número",IF(C492="","falta «Recibido el»",IF(AND(L492&lt;&gt;"Recibido",L492&lt;&gt;"Anulado",I492=""),"falta la entrega acordada",IF(AND(L492&lt;&gt;"Recibido",L492&lt;&gt;"Anulado",M492=""),"falta la fecha del estado",IF(AND(OR(L492="Entregado",L492="Facturado",L492="Cobrado"),N492=""),"falta «Entregado el»",IF(AND(N492&lt;&gt;"",OR(L492="Recibido",L492="Confirmado",L492="Preparado",L492="En reparto")),"tiene «Entregado el»: cambia el estado",IF(OR(INT(C492)&gt;INT(Ajustes!$C$5),AND(M492&lt;&gt;"",INT(M492)&gt;INT(Ajustes!$C$5)),AND(N492&lt;&gt;"",INT(N492)&gt;INT(Ajustes!$C$5))),"hay una fecha posterior a hoy",IF(AND(M492&lt;&gt;"",INT(M492)&lt;INT(C492)),"la fecha del estado es anterior a «Recibido el»",IF(AND(N492&lt;&gt;"",INT(N492)&lt;INT(C492)),"«Entregado el» es anterior a «Recibido el»",""))))))))))))))</f>
        <v/>
      </c>
      <c r="T492">
        <f>IF(COUNTA(B492:P492)&gt;0,1,0)</f>
        <v>0</v>
      </c>
      <c r="U492" t="str">
        <f>IF(T492=0,"",IF(AND(L492="Recibido",M492=""),IF(C492="","",C492),IF(M492="","",M492)))</f>
        <v/>
      </c>
      <c r="V492" t="str">
        <f>IF(OR(T492=0,NOT(ISNUMBER(MATCH(L492,Ajustes!$B$9:$B$17,0)))),"",IF(INDEX(Ajustes!$C$9:$C$17,MATCH(L492,Ajustes!$B$9:$B$17,0))="","",INDEX(Ajustes!$C$9:$C$17,MATCH(L492,Ajustes!$B$9:$B$17,0))))</f>
        <v/>
      </c>
      <c r="W492">
        <f>IF(AND(T492=1,N492="",OR(L492="Recibido",L492="Confirmado",L492="Preparado",L492="En reparto",L492="Incidencia")),1,0)</f>
        <v>0</v>
      </c>
      <c r="X492">
        <f>IF(S492&lt;&gt;"",1,0)</f>
        <v>0</v>
      </c>
      <c r="Y492">
        <f>IF(A492&lt;&gt;"",1,0)</f>
        <v>0</v>
      </c>
      <c r="Z492">
        <f>IF(T492=1,ROW()-5,0)</f>
        <v>0</v>
      </c>
    </row>
    <row r="493">
      <c r="A493" s="21" t="str">
        <f>IF(T493=0,"",IF(S493&lt;&gt;"","Revisa: "&amp;S493,IF(OR(L493="Cobrado",L493="Anulado"),"",IF(AND(N493="",OR(L493="Recibido",L493="Confirmado",L493="Preparado",L493="En reparto",L493="Incidencia"),ISNUMBER(I493),INT(Ajustes!$C$5)&gt;INT(I493)),"Retrasado",IF(OR(L493="Entregado",L493="Facturado"),IF(AND(ISNUMBER(V493),ISNUMBER(N493),INT(Ajustes!$C$5)-INT(N493)&gt;V493),IF(L493="Entregado","Sin facturar","Cobro vencido"),""),IF(AND(ISNUMBER(V493),ISNUMBER(Q493),Q493&gt;V493),INDEX(Ajustes!$E$9:$E$17,MATCH(L493,Ajustes!$B$9:$B$17,0)),""))))))</f>
        <v/>
      </c>
      <c r="B493" s="22" t="n"/>
      <c r="C493" s="23" t="n"/>
      <c r="D493" s="24" t="n"/>
      <c r="E493" s="25" t="n"/>
      <c r="F493" s="25" t="n"/>
      <c r="G493" s="25" t="n"/>
      <c r="H493" s="26" t="n"/>
      <c r="I493" s="23" t="n"/>
      <c r="J493" s="25" t="n"/>
      <c r="K493" s="25" t="n"/>
      <c r="L493" s="25" t="n"/>
      <c r="M493" s="23" t="n"/>
      <c r="N493" s="23" t="n"/>
      <c r="O493" s="27" t="n"/>
      <c r="P493" s="25" t="n"/>
      <c r="Q493" s="28" t="str">
        <f>IF(OR(T493=0,L493="Cobrado",L493="Anulado",NOT(ISNUMBER(U493))),"",MAX(0,INT(Ajustes!$C$5)-INT(U493)))</f>
        <v/>
      </c>
      <c r="R493" s="28" t="str">
        <f>IF(OR(T493=0,L493="Anulado",NOT(ISNUMBER(N493)),NOT(ISNUMBER(I493))),"",IF(INT(N493)=INT(I493),"Sí",IF(INT(N493)&gt;INT(I493),"Tarde","Antes")))</f>
        <v/>
      </c>
      <c r="S493" t="str">
        <f>IF(T493=0,"",IF(L493="","falta el estado",IF(NOT(ISNUMBER(MATCH(L493,Ajustes!$B$9:$B$17,0))),"el estado no es de la lista",IF(E493="","falta el cliente",IF(OR(AND(C493&lt;&gt;"",NOT(ISNUMBER(C493))),AND(I493&lt;&gt;"",NOT(ISNUMBER(I493))),AND(M493&lt;&gt;"",NOT(ISNUMBER(M493))),AND(N493&lt;&gt;"",NOT(ISNUMBER(N493)))),"hay una fecha mal escrita",IF(AND(H493&lt;&gt;"",NOT(ISNUMBER(H493))),"el importe no es un número",IF(C493="","falta «Recibido el»",IF(AND(L493&lt;&gt;"Recibido",L493&lt;&gt;"Anulado",I493=""),"falta la entrega acordada",IF(AND(L493&lt;&gt;"Recibido",L493&lt;&gt;"Anulado",M493=""),"falta la fecha del estado",IF(AND(OR(L493="Entregado",L493="Facturado",L493="Cobrado"),N493=""),"falta «Entregado el»",IF(AND(N493&lt;&gt;"",OR(L493="Recibido",L493="Confirmado",L493="Preparado",L493="En reparto")),"tiene «Entregado el»: cambia el estado",IF(OR(INT(C493)&gt;INT(Ajustes!$C$5),AND(M493&lt;&gt;"",INT(M493)&gt;INT(Ajustes!$C$5)),AND(N493&lt;&gt;"",INT(N493)&gt;INT(Ajustes!$C$5))),"hay una fecha posterior a hoy",IF(AND(M493&lt;&gt;"",INT(M493)&lt;INT(C493)),"la fecha del estado es anterior a «Recibido el»",IF(AND(N493&lt;&gt;"",INT(N493)&lt;INT(C493)),"«Entregado el» es anterior a «Recibido el»",""))))))))))))))</f>
        <v/>
      </c>
      <c r="T493">
        <f>IF(COUNTA(B493:P493)&gt;0,1,0)</f>
        <v>0</v>
      </c>
      <c r="U493" t="str">
        <f>IF(T493=0,"",IF(AND(L493="Recibido",M493=""),IF(C493="","",C493),IF(M493="","",M493)))</f>
        <v/>
      </c>
      <c r="V493" t="str">
        <f>IF(OR(T493=0,NOT(ISNUMBER(MATCH(L493,Ajustes!$B$9:$B$17,0)))),"",IF(INDEX(Ajustes!$C$9:$C$17,MATCH(L493,Ajustes!$B$9:$B$17,0))="","",INDEX(Ajustes!$C$9:$C$17,MATCH(L493,Ajustes!$B$9:$B$17,0))))</f>
        <v/>
      </c>
      <c r="W493">
        <f>IF(AND(T493=1,N493="",OR(L493="Recibido",L493="Confirmado",L493="Preparado",L493="En reparto",L493="Incidencia")),1,0)</f>
        <v>0</v>
      </c>
      <c r="X493">
        <f>IF(S493&lt;&gt;"",1,0)</f>
        <v>0</v>
      </c>
      <c r="Y493">
        <f>IF(A493&lt;&gt;"",1,0)</f>
        <v>0</v>
      </c>
      <c r="Z493">
        <f>IF(T493=1,ROW()-5,0)</f>
        <v>0</v>
      </c>
    </row>
    <row r="494">
      <c r="A494" s="21" t="str">
        <f>IF(T494=0,"",IF(S494&lt;&gt;"","Revisa: "&amp;S494,IF(OR(L494="Cobrado",L494="Anulado"),"",IF(AND(N494="",OR(L494="Recibido",L494="Confirmado",L494="Preparado",L494="En reparto",L494="Incidencia"),ISNUMBER(I494),INT(Ajustes!$C$5)&gt;INT(I494)),"Retrasado",IF(OR(L494="Entregado",L494="Facturado"),IF(AND(ISNUMBER(V494),ISNUMBER(N494),INT(Ajustes!$C$5)-INT(N494)&gt;V494),IF(L494="Entregado","Sin facturar","Cobro vencido"),""),IF(AND(ISNUMBER(V494),ISNUMBER(Q494),Q494&gt;V494),INDEX(Ajustes!$E$9:$E$17,MATCH(L494,Ajustes!$B$9:$B$17,0)),""))))))</f>
        <v/>
      </c>
      <c r="B494" s="22" t="n"/>
      <c r="C494" s="23" t="n"/>
      <c r="D494" s="24" t="n"/>
      <c r="E494" s="25" t="n"/>
      <c r="F494" s="25" t="n"/>
      <c r="G494" s="25" t="n"/>
      <c r="H494" s="26" t="n"/>
      <c r="I494" s="23" t="n"/>
      <c r="J494" s="25" t="n"/>
      <c r="K494" s="25" t="n"/>
      <c r="L494" s="25" t="n"/>
      <c r="M494" s="23" t="n"/>
      <c r="N494" s="23" t="n"/>
      <c r="O494" s="27" t="n"/>
      <c r="P494" s="25" t="n"/>
      <c r="Q494" s="28" t="str">
        <f>IF(OR(T494=0,L494="Cobrado",L494="Anulado",NOT(ISNUMBER(U494))),"",MAX(0,INT(Ajustes!$C$5)-INT(U494)))</f>
        <v/>
      </c>
      <c r="R494" s="28" t="str">
        <f>IF(OR(T494=0,L494="Anulado",NOT(ISNUMBER(N494)),NOT(ISNUMBER(I494))),"",IF(INT(N494)=INT(I494),"Sí",IF(INT(N494)&gt;INT(I494),"Tarde","Antes")))</f>
        <v/>
      </c>
      <c r="S494" t="str">
        <f>IF(T494=0,"",IF(L494="","falta el estado",IF(NOT(ISNUMBER(MATCH(L494,Ajustes!$B$9:$B$17,0))),"el estado no es de la lista",IF(E494="","falta el cliente",IF(OR(AND(C494&lt;&gt;"",NOT(ISNUMBER(C494))),AND(I494&lt;&gt;"",NOT(ISNUMBER(I494))),AND(M494&lt;&gt;"",NOT(ISNUMBER(M494))),AND(N494&lt;&gt;"",NOT(ISNUMBER(N494)))),"hay una fecha mal escrita",IF(AND(H494&lt;&gt;"",NOT(ISNUMBER(H494))),"el importe no es un número",IF(C494="","falta «Recibido el»",IF(AND(L494&lt;&gt;"Recibido",L494&lt;&gt;"Anulado",I494=""),"falta la entrega acordada",IF(AND(L494&lt;&gt;"Recibido",L494&lt;&gt;"Anulado",M494=""),"falta la fecha del estado",IF(AND(OR(L494="Entregado",L494="Facturado",L494="Cobrado"),N494=""),"falta «Entregado el»",IF(AND(N494&lt;&gt;"",OR(L494="Recibido",L494="Confirmado",L494="Preparado",L494="En reparto")),"tiene «Entregado el»: cambia el estado",IF(OR(INT(C494)&gt;INT(Ajustes!$C$5),AND(M494&lt;&gt;"",INT(M494)&gt;INT(Ajustes!$C$5)),AND(N494&lt;&gt;"",INT(N494)&gt;INT(Ajustes!$C$5))),"hay una fecha posterior a hoy",IF(AND(M494&lt;&gt;"",INT(M494)&lt;INT(C494)),"la fecha del estado es anterior a «Recibido el»",IF(AND(N494&lt;&gt;"",INT(N494)&lt;INT(C494)),"«Entregado el» es anterior a «Recibido el»",""))))))))))))))</f>
        <v/>
      </c>
      <c r="T494">
        <f>IF(COUNTA(B494:P494)&gt;0,1,0)</f>
        <v>0</v>
      </c>
      <c r="U494" t="str">
        <f>IF(T494=0,"",IF(AND(L494="Recibido",M494=""),IF(C494="","",C494),IF(M494="","",M494)))</f>
        <v/>
      </c>
      <c r="V494" t="str">
        <f>IF(OR(T494=0,NOT(ISNUMBER(MATCH(L494,Ajustes!$B$9:$B$17,0)))),"",IF(INDEX(Ajustes!$C$9:$C$17,MATCH(L494,Ajustes!$B$9:$B$17,0))="","",INDEX(Ajustes!$C$9:$C$17,MATCH(L494,Ajustes!$B$9:$B$17,0))))</f>
        <v/>
      </c>
      <c r="W494">
        <f>IF(AND(T494=1,N494="",OR(L494="Recibido",L494="Confirmado",L494="Preparado",L494="En reparto",L494="Incidencia")),1,0)</f>
        <v>0</v>
      </c>
      <c r="X494">
        <f>IF(S494&lt;&gt;"",1,0)</f>
        <v>0</v>
      </c>
      <c r="Y494">
        <f>IF(A494&lt;&gt;"",1,0)</f>
        <v>0</v>
      </c>
      <c r="Z494">
        <f>IF(T494=1,ROW()-5,0)</f>
        <v>0</v>
      </c>
    </row>
    <row r="495">
      <c r="A495" s="21" t="str">
        <f>IF(T495=0,"",IF(S495&lt;&gt;"","Revisa: "&amp;S495,IF(OR(L495="Cobrado",L495="Anulado"),"",IF(AND(N495="",OR(L495="Recibido",L495="Confirmado",L495="Preparado",L495="En reparto",L495="Incidencia"),ISNUMBER(I495),INT(Ajustes!$C$5)&gt;INT(I495)),"Retrasado",IF(OR(L495="Entregado",L495="Facturado"),IF(AND(ISNUMBER(V495),ISNUMBER(N495),INT(Ajustes!$C$5)-INT(N495)&gt;V495),IF(L495="Entregado","Sin facturar","Cobro vencido"),""),IF(AND(ISNUMBER(V495),ISNUMBER(Q495),Q495&gt;V495),INDEX(Ajustes!$E$9:$E$17,MATCH(L495,Ajustes!$B$9:$B$17,0)),""))))))</f>
        <v/>
      </c>
      <c r="B495" s="22" t="n"/>
      <c r="C495" s="23" t="n"/>
      <c r="D495" s="24" t="n"/>
      <c r="E495" s="25" t="n"/>
      <c r="F495" s="25" t="n"/>
      <c r="G495" s="25" t="n"/>
      <c r="H495" s="26" t="n"/>
      <c r="I495" s="23" t="n"/>
      <c r="J495" s="25" t="n"/>
      <c r="K495" s="25" t="n"/>
      <c r="L495" s="25" t="n"/>
      <c r="M495" s="23" t="n"/>
      <c r="N495" s="23" t="n"/>
      <c r="O495" s="27" t="n"/>
      <c r="P495" s="25" t="n"/>
      <c r="Q495" s="28" t="str">
        <f>IF(OR(T495=0,L495="Cobrado",L495="Anulado",NOT(ISNUMBER(U495))),"",MAX(0,INT(Ajustes!$C$5)-INT(U495)))</f>
        <v/>
      </c>
      <c r="R495" s="28" t="str">
        <f>IF(OR(T495=0,L495="Anulado",NOT(ISNUMBER(N495)),NOT(ISNUMBER(I495))),"",IF(INT(N495)=INT(I495),"Sí",IF(INT(N495)&gt;INT(I495),"Tarde","Antes")))</f>
        <v/>
      </c>
      <c r="S495" t="str">
        <f>IF(T495=0,"",IF(L495="","falta el estado",IF(NOT(ISNUMBER(MATCH(L495,Ajustes!$B$9:$B$17,0))),"el estado no es de la lista",IF(E495="","falta el cliente",IF(OR(AND(C495&lt;&gt;"",NOT(ISNUMBER(C495))),AND(I495&lt;&gt;"",NOT(ISNUMBER(I495))),AND(M495&lt;&gt;"",NOT(ISNUMBER(M495))),AND(N495&lt;&gt;"",NOT(ISNUMBER(N495)))),"hay una fecha mal escrita",IF(AND(H495&lt;&gt;"",NOT(ISNUMBER(H495))),"el importe no es un número",IF(C495="","falta «Recibido el»",IF(AND(L495&lt;&gt;"Recibido",L495&lt;&gt;"Anulado",I495=""),"falta la entrega acordada",IF(AND(L495&lt;&gt;"Recibido",L495&lt;&gt;"Anulado",M495=""),"falta la fecha del estado",IF(AND(OR(L495="Entregado",L495="Facturado",L495="Cobrado"),N495=""),"falta «Entregado el»",IF(AND(N495&lt;&gt;"",OR(L495="Recibido",L495="Confirmado",L495="Preparado",L495="En reparto")),"tiene «Entregado el»: cambia el estado",IF(OR(INT(C495)&gt;INT(Ajustes!$C$5),AND(M495&lt;&gt;"",INT(M495)&gt;INT(Ajustes!$C$5)),AND(N495&lt;&gt;"",INT(N495)&gt;INT(Ajustes!$C$5))),"hay una fecha posterior a hoy",IF(AND(M495&lt;&gt;"",INT(M495)&lt;INT(C495)),"la fecha del estado es anterior a «Recibido el»",IF(AND(N495&lt;&gt;"",INT(N495)&lt;INT(C495)),"«Entregado el» es anterior a «Recibido el»",""))))))))))))))</f>
        <v/>
      </c>
      <c r="T495">
        <f>IF(COUNTA(B495:P495)&gt;0,1,0)</f>
        <v>0</v>
      </c>
      <c r="U495" t="str">
        <f>IF(T495=0,"",IF(AND(L495="Recibido",M495=""),IF(C495="","",C495),IF(M495="","",M495)))</f>
        <v/>
      </c>
      <c r="V495" t="str">
        <f>IF(OR(T495=0,NOT(ISNUMBER(MATCH(L495,Ajustes!$B$9:$B$17,0)))),"",IF(INDEX(Ajustes!$C$9:$C$17,MATCH(L495,Ajustes!$B$9:$B$17,0))="","",INDEX(Ajustes!$C$9:$C$17,MATCH(L495,Ajustes!$B$9:$B$17,0))))</f>
        <v/>
      </c>
      <c r="W495">
        <f>IF(AND(T495=1,N495="",OR(L495="Recibido",L495="Confirmado",L495="Preparado",L495="En reparto",L495="Incidencia")),1,0)</f>
        <v>0</v>
      </c>
      <c r="X495">
        <f>IF(S495&lt;&gt;"",1,0)</f>
        <v>0</v>
      </c>
      <c r="Y495">
        <f>IF(A495&lt;&gt;"",1,0)</f>
        <v>0</v>
      </c>
      <c r="Z495">
        <f>IF(T495=1,ROW()-5,0)</f>
        <v>0</v>
      </c>
    </row>
    <row r="496">
      <c r="A496" s="21" t="str">
        <f>IF(T496=0,"",IF(S496&lt;&gt;"","Revisa: "&amp;S496,IF(OR(L496="Cobrado",L496="Anulado"),"",IF(AND(N496="",OR(L496="Recibido",L496="Confirmado",L496="Preparado",L496="En reparto",L496="Incidencia"),ISNUMBER(I496),INT(Ajustes!$C$5)&gt;INT(I496)),"Retrasado",IF(OR(L496="Entregado",L496="Facturado"),IF(AND(ISNUMBER(V496),ISNUMBER(N496),INT(Ajustes!$C$5)-INT(N496)&gt;V496),IF(L496="Entregado","Sin facturar","Cobro vencido"),""),IF(AND(ISNUMBER(V496),ISNUMBER(Q496),Q496&gt;V496),INDEX(Ajustes!$E$9:$E$17,MATCH(L496,Ajustes!$B$9:$B$17,0)),""))))))</f>
        <v/>
      </c>
      <c r="B496" s="22" t="n"/>
      <c r="C496" s="23" t="n"/>
      <c r="D496" s="24" t="n"/>
      <c r="E496" s="25" t="n"/>
      <c r="F496" s="25" t="n"/>
      <c r="G496" s="25" t="n"/>
      <c r="H496" s="26" t="n"/>
      <c r="I496" s="23" t="n"/>
      <c r="J496" s="25" t="n"/>
      <c r="K496" s="25" t="n"/>
      <c r="L496" s="25" t="n"/>
      <c r="M496" s="23" t="n"/>
      <c r="N496" s="23" t="n"/>
      <c r="O496" s="27" t="n"/>
      <c r="P496" s="25" t="n"/>
      <c r="Q496" s="28" t="str">
        <f>IF(OR(T496=0,L496="Cobrado",L496="Anulado",NOT(ISNUMBER(U496))),"",MAX(0,INT(Ajustes!$C$5)-INT(U496)))</f>
        <v/>
      </c>
      <c r="R496" s="28" t="str">
        <f>IF(OR(T496=0,L496="Anulado",NOT(ISNUMBER(N496)),NOT(ISNUMBER(I496))),"",IF(INT(N496)=INT(I496),"Sí",IF(INT(N496)&gt;INT(I496),"Tarde","Antes")))</f>
        <v/>
      </c>
      <c r="S496" t="str">
        <f>IF(T496=0,"",IF(L496="","falta el estado",IF(NOT(ISNUMBER(MATCH(L496,Ajustes!$B$9:$B$17,0))),"el estado no es de la lista",IF(E496="","falta el cliente",IF(OR(AND(C496&lt;&gt;"",NOT(ISNUMBER(C496))),AND(I496&lt;&gt;"",NOT(ISNUMBER(I496))),AND(M496&lt;&gt;"",NOT(ISNUMBER(M496))),AND(N496&lt;&gt;"",NOT(ISNUMBER(N496)))),"hay una fecha mal escrita",IF(AND(H496&lt;&gt;"",NOT(ISNUMBER(H496))),"el importe no es un número",IF(C496="","falta «Recibido el»",IF(AND(L496&lt;&gt;"Recibido",L496&lt;&gt;"Anulado",I496=""),"falta la entrega acordada",IF(AND(L496&lt;&gt;"Recibido",L496&lt;&gt;"Anulado",M496=""),"falta la fecha del estado",IF(AND(OR(L496="Entregado",L496="Facturado",L496="Cobrado"),N496=""),"falta «Entregado el»",IF(AND(N496&lt;&gt;"",OR(L496="Recibido",L496="Confirmado",L496="Preparado",L496="En reparto")),"tiene «Entregado el»: cambia el estado",IF(OR(INT(C496)&gt;INT(Ajustes!$C$5),AND(M496&lt;&gt;"",INT(M496)&gt;INT(Ajustes!$C$5)),AND(N496&lt;&gt;"",INT(N496)&gt;INT(Ajustes!$C$5))),"hay una fecha posterior a hoy",IF(AND(M496&lt;&gt;"",INT(M496)&lt;INT(C496)),"la fecha del estado es anterior a «Recibido el»",IF(AND(N496&lt;&gt;"",INT(N496)&lt;INT(C496)),"«Entregado el» es anterior a «Recibido el»",""))))))))))))))</f>
        <v/>
      </c>
      <c r="T496">
        <f>IF(COUNTA(B496:P496)&gt;0,1,0)</f>
        <v>0</v>
      </c>
      <c r="U496" t="str">
        <f>IF(T496=0,"",IF(AND(L496="Recibido",M496=""),IF(C496="","",C496),IF(M496="","",M496)))</f>
        <v/>
      </c>
      <c r="V496" t="str">
        <f>IF(OR(T496=0,NOT(ISNUMBER(MATCH(L496,Ajustes!$B$9:$B$17,0)))),"",IF(INDEX(Ajustes!$C$9:$C$17,MATCH(L496,Ajustes!$B$9:$B$17,0))="","",INDEX(Ajustes!$C$9:$C$17,MATCH(L496,Ajustes!$B$9:$B$17,0))))</f>
        <v/>
      </c>
      <c r="W496">
        <f>IF(AND(T496=1,N496="",OR(L496="Recibido",L496="Confirmado",L496="Preparado",L496="En reparto",L496="Incidencia")),1,0)</f>
        <v>0</v>
      </c>
      <c r="X496">
        <f>IF(S496&lt;&gt;"",1,0)</f>
        <v>0</v>
      </c>
      <c r="Y496">
        <f>IF(A496&lt;&gt;"",1,0)</f>
        <v>0</v>
      </c>
      <c r="Z496">
        <f>IF(T496=1,ROW()-5,0)</f>
        <v>0</v>
      </c>
    </row>
    <row r="497">
      <c r="A497" s="21" t="str">
        <f>IF(T497=0,"",IF(S497&lt;&gt;"","Revisa: "&amp;S497,IF(OR(L497="Cobrado",L497="Anulado"),"",IF(AND(N497="",OR(L497="Recibido",L497="Confirmado",L497="Preparado",L497="En reparto",L497="Incidencia"),ISNUMBER(I497),INT(Ajustes!$C$5)&gt;INT(I497)),"Retrasado",IF(OR(L497="Entregado",L497="Facturado"),IF(AND(ISNUMBER(V497),ISNUMBER(N497),INT(Ajustes!$C$5)-INT(N497)&gt;V497),IF(L497="Entregado","Sin facturar","Cobro vencido"),""),IF(AND(ISNUMBER(V497),ISNUMBER(Q497),Q497&gt;V497),INDEX(Ajustes!$E$9:$E$17,MATCH(L497,Ajustes!$B$9:$B$17,0)),""))))))</f>
        <v/>
      </c>
      <c r="B497" s="22" t="n"/>
      <c r="C497" s="23" t="n"/>
      <c r="D497" s="24" t="n"/>
      <c r="E497" s="25" t="n"/>
      <c r="F497" s="25" t="n"/>
      <c r="G497" s="25" t="n"/>
      <c r="H497" s="26" t="n"/>
      <c r="I497" s="23" t="n"/>
      <c r="J497" s="25" t="n"/>
      <c r="K497" s="25" t="n"/>
      <c r="L497" s="25" t="n"/>
      <c r="M497" s="23" t="n"/>
      <c r="N497" s="23" t="n"/>
      <c r="O497" s="27" t="n"/>
      <c r="P497" s="25" t="n"/>
      <c r="Q497" s="28" t="str">
        <f>IF(OR(T497=0,L497="Cobrado",L497="Anulado",NOT(ISNUMBER(U497))),"",MAX(0,INT(Ajustes!$C$5)-INT(U497)))</f>
        <v/>
      </c>
      <c r="R497" s="28" t="str">
        <f>IF(OR(T497=0,L497="Anulado",NOT(ISNUMBER(N497)),NOT(ISNUMBER(I497))),"",IF(INT(N497)=INT(I497),"Sí",IF(INT(N497)&gt;INT(I497),"Tarde","Antes")))</f>
        <v/>
      </c>
      <c r="S497" t="str">
        <f>IF(T497=0,"",IF(L497="","falta el estado",IF(NOT(ISNUMBER(MATCH(L497,Ajustes!$B$9:$B$17,0))),"el estado no es de la lista",IF(E497="","falta el cliente",IF(OR(AND(C497&lt;&gt;"",NOT(ISNUMBER(C497))),AND(I497&lt;&gt;"",NOT(ISNUMBER(I497))),AND(M497&lt;&gt;"",NOT(ISNUMBER(M497))),AND(N497&lt;&gt;"",NOT(ISNUMBER(N497)))),"hay una fecha mal escrita",IF(AND(H497&lt;&gt;"",NOT(ISNUMBER(H497))),"el importe no es un número",IF(C497="","falta «Recibido el»",IF(AND(L497&lt;&gt;"Recibido",L497&lt;&gt;"Anulado",I497=""),"falta la entrega acordada",IF(AND(L497&lt;&gt;"Recibido",L497&lt;&gt;"Anulado",M497=""),"falta la fecha del estado",IF(AND(OR(L497="Entregado",L497="Facturado",L497="Cobrado"),N497=""),"falta «Entregado el»",IF(AND(N497&lt;&gt;"",OR(L497="Recibido",L497="Confirmado",L497="Preparado",L497="En reparto")),"tiene «Entregado el»: cambia el estado",IF(OR(INT(C497)&gt;INT(Ajustes!$C$5),AND(M497&lt;&gt;"",INT(M497)&gt;INT(Ajustes!$C$5)),AND(N497&lt;&gt;"",INT(N497)&gt;INT(Ajustes!$C$5))),"hay una fecha posterior a hoy",IF(AND(M497&lt;&gt;"",INT(M497)&lt;INT(C497)),"la fecha del estado es anterior a «Recibido el»",IF(AND(N497&lt;&gt;"",INT(N497)&lt;INT(C497)),"«Entregado el» es anterior a «Recibido el»",""))))))))))))))</f>
        <v/>
      </c>
      <c r="T497">
        <f>IF(COUNTA(B497:P497)&gt;0,1,0)</f>
        <v>0</v>
      </c>
      <c r="U497" t="str">
        <f>IF(T497=0,"",IF(AND(L497="Recibido",M497=""),IF(C497="","",C497),IF(M497="","",M497)))</f>
        <v/>
      </c>
      <c r="V497" t="str">
        <f>IF(OR(T497=0,NOT(ISNUMBER(MATCH(L497,Ajustes!$B$9:$B$17,0)))),"",IF(INDEX(Ajustes!$C$9:$C$17,MATCH(L497,Ajustes!$B$9:$B$17,0))="","",INDEX(Ajustes!$C$9:$C$17,MATCH(L497,Ajustes!$B$9:$B$17,0))))</f>
        <v/>
      </c>
      <c r="W497">
        <f>IF(AND(T497=1,N497="",OR(L497="Recibido",L497="Confirmado",L497="Preparado",L497="En reparto",L497="Incidencia")),1,0)</f>
        <v>0</v>
      </c>
      <c r="X497">
        <f>IF(S497&lt;&gt;"",1,0)</f>
        <v>0</v>
      </c>
      <c r="Y497">
        <f>IF(A497&lt;&gt;"",1,0)</f>
        <v>0</v>
      </c>
      <c r="Z497">
        <f>IF(T497=1,ROW()-5,0)</f>
        <v>0</v>
      </c>
    </row>
    <row r="498">
      <c r="A498" s="21" t="str">
        <f>IF(T498=0,"",IF(S498&lt;&gt;"","Revisa: "&amp;S498,IF(OR(L498="Cobrado",L498="Anulado"),"",IF(AND(N498="",OR(L498="Recibido",L498="Confirmado",L498="Preparado",L498="En reparto",L498="Incidencia"),ISNUMBER(I498),INT(Ajustes!$C$5)&gt;INT(I498)),"Retrasado",IF(OR(L498="Entregado",L498="Facturado"),IF(AND(ISNUMBER(V498),ISNUMBER(N498),INT(Ajustes!$C$5)-INT(N498)&gt;V498),IF(L498="Entregado","Sin facturar","Cobro vencido"),""),IF(AND(ISNUMBER(V498),ISNUMBER(Q498),Q498&gt;V498),INDEX(Ajustes!$E$9:$E$17,MATCH(L498,Ajustes!$B$9:$B$17,0)),""))))))</f>
        <v/>
      </c>
      <c r="B498" s="22" t="n"/>
      <c r="C498" s="23" t="n"/>
      <c r="D498" s="24" t="n"/>
      <c r="E498" s="25" t="n"/>
      <c r="F498" s="25" t="n"/>
      <c r="G498" s="25" t="n"/>
      <c r="H498" s="26" t="n"/>
      <c r="I498" s="23" t="n"/>
      <c r="J498" s="25" t="n"/>
      <c r="K498" s="25" t="n"/>
      <c r="L498" s="25" t="n"/>
      <c r="M498" s="23" t="n"/>
      <c r="N498" s="23" t="n"/>
      <c r="O498" s="27" t="n"/>
      <c r="P498" s="25" t="n"/>
      <c r="Q498" s="28" t="str">
        <f>IF(OR(T498=0,L498="Cobrado",L498="Anulado",NOT(ISNUMBER(U498))),"",MAX(0,INT(Ajustes!$C$5)-INT(U498)))</f>
        <v/>
      </c>
      <c r="R498" s="28" t="str">
        <f>IF(OR(T498=0,L498="Anulado",NOT(ISNUMBER(N498)),NOT(ISNUMBER(I498))),"",IF(INT(N498)=INT(I498),"Sí",IF(INT(N498)&gt;INT(I498),"Tarde","Antes")))</f>
        <v/>
      </c>
      <c r="S498" t="str">
        <f>IF(T498=0,"",IF(L498="","falta el estado",IF(NOT(ISNUMBER(MATCH(L498,Ajustes!$B$9:$B$17,0))),"el estado no es de la lista",IF(E498="","falta el cliente",IF(OR(AND(C498&lt;&gt;"",NOT(ISNUMBER(C498))),AND(I498&lt;&gt;"",NOT(ISNUMBER(I498))),AND(M498&lt;&gt;"",NOT(ISNUMBER(M498))),AND(N498&lt;&gt;"",NOT(ISNUMBER(N498)))),"hay una fecha mal escrita",IF(AND(H498&lt;&gt;"",NOT(ISNUMBER(H498))),"el importe no es un número",IF(C498="","falta «Recibido el»",IF(AND(L498&lt;&gt;"Recibido",L498&lt;&gt;"Anulado",I498=""),"falta la entrega acordada",IF(AND(L498&lt;&gt;"Recibido",L498&lt;&gt;"Anulado",M498=""),"falta la fecha del estado",IF(AND(OR(L498="Entregado",L498="Facturado",L498="Cobrado"),N498=""),"falta «Entregado el»",IF(AND(N498&lt;&gt;"",OR(L498="Recibido",L498="Confirmado",L498="Preparado",L498="En reparto")),"tiene «Entregado el»: cambia el estado",IF(OR(INT(C498)&gt;INT(Ajustes!$C$5),AND(M498&lt;&gt;"",INT(M498)&gt;INT(Ajustes!$C$5)),AND(N498&lt;&gt;"",INT(N498)&gt;INT(Ajustes!$C$5))),"hay una fecha posterior a hoy",IF(AND(M498&lt;&gt;"",INT(M498)&lt;INT(C498)),"la fecha del estado es anterior a «Recibido el»",IF(AND(N498&lt;&gt;"",INT(N498)&lt;INT(C498)),"«Entregado el» es anterior a «Recibido el»",""))))))))))))))</f>
        <v/>
      </c>
      <c r="T498">
        <f>IF(COUNTA(B498:P498)&gt;0,1,0)</f>
        <v>0</v>
      </c>
      <c r="U498" t="str">
        <f>IF(T498=0,"",IF(AND(L498="Recibido",M498=""),IF(C498="","",C498),IF(M498="","",M498)))</f>
        <v/>
      </c>
      <c r="V498" t="str">
        <f>IF(OR(T498=0,NOT(ISNUMBER(MATCH(L498,Ajustes!$B$9:$B$17,0)))),"",IF(INDEX(Ajustes!$C$9:$C$17,MATCH(L498,Ajustes!$B$9:$B$17,0))="","",INDEX(Ajustes!$C$9:$C$17,MATCH(L498,Ajustes!$B$9:$B$17,0))))</f>
        <v/>
      </c>
      <c r="W498">
        <f>IF(AND(T498=1,N498="",OR(L498="Recibido",L498="Confirmado",L498="Preparado",L498="En reparto",L498="Incidencia")),1,0)</f>
        <v>0</v>
      </c>
      <c r="X498">
        <f>IF(S498&lt;&gt;"",1,0)</f>
        <v>0</v>
      </c>
      <c r="Y498">
        <f>IF(A498&lt;&gt;"",1,0)</f>
        <v>0</v>
      </c>
      <c r="Z498">
        <f>IF(T498=1,ROW()-5,0)</f>
        <v>0</v>
      </c>
    </row>
    <row r="499">
      <c r="A499" s="21" t="str">
        <f>IF(T499=0,"",IF(S499&lt;&gt;"","Revisa: "&amp;S499,IF(OR(L499="Cobrado",L499="Anulado"),"",IF(AND(N499="",OR(L499="Recibido",L499="Confirmado",L499="Preparado",L499="En reparto",L499="Incidencia"),ISNUMBER(I499),INT(Ajustes!$C$5)&gt;INT(I499)),"Retrasado",IF(OR(L499="Entregado",L499="Facturado"),IF(AND(ISNUMBER(V499),ISNUMBER(N499),INT(Ajustes!$C$5)-INT(N499)&gt;V499),IF(L499="Entregado","Sin facturar","Cobro vencido"),""),IF(AND(ISNUMBER(V499),ISNUMBER(Q499),Q499&gt;V499),INDEX(Ajustes!$E$9:$E$17,MATCH(L499,Ajustes!$B$9:$B$17,0)),""))))))</f>
        <v/>
      </c>
      <c r="B499" s="22" t="n"/>
      <c r="C499" s="23" t="n"/>
      <c r="D499" s="24" t="n"/>
      <c r="E499" s="25" t="n"/>
      <c r="F499" s="25" t="n"/>
      <c r="G499" s="25" t="n"/>
      <c r="H499" s="26" t="n"/>
      <c r="I499" s="23" t="n"/>
      <c r="J499" s="25" t="n"/>
      <c r="K499" s="25" t="n"/>
      <c r="L499" s="25" t="n"/>
      <c r="M499" s="23" t="n"/>
      <c r="N499" s="23" t="n"/>
      <c r="O499" s="27" t="n"/>
      <c r="P499" s="25" t="n"/>
      <c r="Q499" s="28" t="str">
        <f>IF(OR(T499=0,L499="Cobrado",L499="Anulado",NOT(ISNUMBER(U499))),"",MAX(0,INT(Ajustes!$C$5)-INT(U499)))</f>
        <v/>
      </c>
      <c r="R499" s="28" t="str">
        <f>IF(OR(T499=0,L499="Anulado",NOT(ISNUMBER(N499)),NOT(ISNUMBER(I499))),"",IF(INT(N499)=INT(I499),"Sí",IF(INT(N499)&gt;INT(I499),"Tarde","Antes")))</f>
        <v/>
      </c>
      <c r="S499" t="str">
        <f>IF(T499=0,"",IF(L499="","falta el estado",IF(NOT(ISNUMBER(MATCH(L499,Ajustes!$B$9:$B$17,0))),"el estado no es de la lista",IF(E499="","falta el cliente",IF(OR(AND(C499&lt;&gt;"",NOT(ISNUMBER(C499))),AND(I499&lt;&gt;"",NOT(ISNUMBER(I499))),AND(M499&lt;&gt;"",NOT(ISNUMBER(M499))),AND(N499&lt;&gt;"",NOT(ISNUMBER(N499)))),"hay una fecha mal escrita",IF(AND(H499&lt;&gt;"",NOT(ISNUMBER(H499))),"el importe no es un número",IF(C499="","falta «Recibido el»",IF(AND(L499&lt;&gt;"Recibido",L499&lt;&gt;"Anulado",I499=""),"falta la entrega acordada",IF(AND(L499&lt;&gt;"Recibido",L499&lt;&gt;"Anulado",M499=""),"falta la fecha del estado",IF(AND(OR(L499="Entregado",L499="Facturado",L499="Cobrado"),N499=""),"falta «Entregado el»",IF(AND(N499&lt;&gt;"",OR(L499="Recibido",L499="Confirmado",L499="Preparado",L499="En reparto")),"tiene «Entregado el»: cambia el estado",IF(OR(INT(C499)&gt;INT(Ajustes!$C$5),AND(M499&lt;&gt;"",INT(M499)&gt;INT(Ajustes!$C$5)),AND(N499&lt;&gt;"",INT(N499)&gt;INT(Ajustes!$C$5))),"hay una fecha posterior a hoy",IF(AND(M499&lt;&gt;"",INT(M499)&lt;INT(C499)),"la fecha del estado es anterior a «Recibido el»",IF(AND(N499&lt;&gt;"",INT(N499)&lt;INT(C499)),"«Entregado el» es anterior a «Recibido el»",""))))))))))))))</f>
        <v/>
      </c>
      <c r="T499">
        <f>IF(COUNTA(B499:P499)&gt;0,1,0)</f>
        <v>0</v>
      </c>
      <c r="U499" t="str">
        <f>IF(T499=0,"",IF(AND(L499="Recibido",M499=""),IF(C499="","",C499),IF(M499="","",M499)))</f>
        <v/>
      </c>
      <c r="V499" t="str">
        <f>IF(OR(T499=0,NOT(ISNUMBER(MATCH(L499,Ajustes!$B$9:$B$17,0)))),"",IF(INDEX(Ajustes!$C$9:$C$17,MATCH(L499,Ajustes!$B$9:$B$17,0))="","",INDEX(Ajustes!$C$9:$C$17,MATCH(L499,Ajustes!$B$9:$B$17,0))))</f>
        <v/>
      </c>
      <c r="W499">
        <f>IF(AND(T499=1,N499="",OR(L499="Recibido",L499="Confirmado",L499="Preparado",L499="En reparto",L499="Incidencia")),1,0)</f>
        <v>0</v>
      </c>
      <c r="X499">
        <f>IF(S499&lt;&gt;"",1,0)</f>
        <v>0</v>
      </c>
      <c r="Y499">
        <f>IF(A499&lt;&gt;"",1,0)</f>
        <v>0</v>
      </c>
      <c r="Z499">
        <f>IF(T499=1,ROW()-5,0)</f>
        <v>0</v>
      </c>
    </row>
    <row r="500">
      <c r="A500" s="21" t="str">
        <f>IF(T500=0,"",IF(S500&lt;&gt;"","Revisa: "&amp;S500,IF(OR(L500="Cobrado",L500="Anulado"),"",IF(AND(N500="",OR(L500="Recibido",L500="Confirmado",L500="Preparado",L500="En reparto",L500="Incidencia"),ISNUMBER(I500),INT(Ajustes!$C$5)&gt;INT(I500)),"Retrasado",IF(OR(L500="Entregado",L500="Facturado"),IF(AND(ISNUMBER(V500),ISNUMBER(N500),INT(Ajustes!$C$5)-INT(N500)&gt;V500),IF(L500="Entregado","Sin facturar","Cobro vencido"),""),IF(AND(ISNUMBER(V500),ISNUMBER(Q500),Q500&gt;V500),INDEX(Ajustes!$E$9:$E$17,MATCH(L500,Ajustes!$B$9:$B$17,0)),""))))))</f>
        <v/>
      </c>
      <c r="B500" s="22" t="n"/>
      <c r="C500" s="23" t="n"/>
      <c r="D500" s="24" t="n"/>
      <c r="E500" s="25" t="n"/>
      <c r="F500" s="25" t="n"/>
      <c r="G500" s="25" t="n"/>
      <c r="H500" s="26" t="n"/>
      <c r="I500" s="23" t="n"/>
      <c r="J500" s="25" t="n"/>
      <c r="K500" s="25" t="n"/>
      <c r="L500" s="25" t="n"/>
      <c r="M500" s="23" t="n"/>
      <c r="N500" s="23" t="n"/>
      <c r="O500" s="27" t="n"/>
      <c r="P500" s="25" t="n"/>
      <c r="Q500" s="28" t="str">
        <f>IF(OR(T500=0,L500="Cobrado",L500="Anulado",NOT(ISNUMBER(U500))),"",MAX(0,INT(Ajustes!$C$5)-INT(U500)))</f>
        <v/>
      </c>
      <c r="R500" s="28" t="str">
        <f>IF(OR(T500=0,L500="Anulado",NOT(ISNUMBER(N500)),NOT(ISNUMBER(I500))),"",IF(INT(N500)=INT(I500),"Sí",IF(INT(N500)&gt;INT(I500),"Tarde","Antes")))</f>
        <v/>
      </c>
      <c r="S500" t="str">
        <f>IF(T500=0,"",IF(L500="","falta el estado",IF(NOT(ISNUMBER(MATCH(L500,Ajustes!$B$9:$B$17,0))),"el estado no es de la lista",IF(E500="","falta el cliente",IF(OR(AND(C500&lt;&gt;"",NOT(ISNUMBER(C500))),AND(I500&lt;&gt;"",NOT(ISNUMBER(I500))),AND(M500&lt;&gt;"",NOT(ISNUMBER(M500))),AND(N500&lt;&gt;"",NOT(ISNUMBER(N500)))),"hay una fecha mal escrita",IF(AND(H500&lt;&gt;"",NOT(ISNUMBER(H500))),"el importe no es un número",IF(C500="","falta «Recibido el»",IF(AND(L500&lt;&gt;"Recibido",L500&lt;&gt;"Anulado",I500=""),"falta la entrega acordada",IF(AND(L500&lt;&gt;"Recibido",L500&lt;&gt;"Anulado",M500=""),"falta la fecha del estado",IF(AND(OR(L500="Entregado",L500="Facturado",L500="Cobrado"),N500=""),"falta «Entregado el»",IF(AND(N500&lt;&gt;"",OR(L500="Recibido",L500="Confirmado",L500="Preparado",L500="En reparto")),"tiene «Entregado el»: cambia el estado",IF(OR(INT(C500)&gt;INT(Ajustes!$C$5),AND(M500&lt;&gt;"",INT(M500)&gt;INT(Ajustes!$C$5)),AND(N500&lt;&gt;"",INT(N500)&gt;INT(Ajustes!$C$5))),"hay una fecha posterior a hoy",IF(AND(M500&lt;&gt;"",INT(M500)&lt;INT(C500)),"la fecha del estado es anterior a «Recibido el»",IF(AND(N500&lt;&gt;"",INT(N500)&lt;INT(C500)),"«Entregado el» es anterior a «Recibido el»",""))))))))))))))</f>
        <v/>
      </c>
      <c r="T500">
        <f>IF(COUNTA(B500:P500)&gt;0,1,0)</f>
        <v>0</v>
      </c>
      <c r="U500" t="str">
        <f>IF(T500=0,"",IF(AND(L500="Recibido",M500=""),IF(C500="","",C500),IF(M500="","",M500)))</f>
        <v/>
      </c>
      <c r="V500" t="str">
        <f>IF(OR(T500=0,NOT(ISNUMBER(MATCH(L500,Ajustes!$B$9:$B$17,0)))),"",IF(INDEX(Ajustes!$C$9:$C$17,MATCH(L500,Ajustes!$B$9:$B$17,0))="","",INDEX(Ajustes!$C$9:$C$17,MATCH(L500,Ajustes!$B$9:$B$17,0))))</f>
        <v/>
      </c>
      <c r="W500">
        <f>IF(AND(T500=1,N500="",OR(L500="Recibido",L500="Confirmado",L500="Preparado",L500="En reparto",L500="Incidencia")),1,0)</f>
        <v>0</v>
      </c>
      <c r="X500">
        <f>IF(S500&lt;&gt;"",1,0)</f>
        <v>0</v>
      </c>
      <c r="Y500">
        <f>IF(A500&lt;&gt;"",1,0)</f>
        <v>0</v>
      </c>
      <c r="Z500">
        <f>IF(T500=1,ROW()-5,0)</f>
        <v>0</v>
      </c>
    </row>
    <row r="501">
      <c r="A501" s="21" t="str">
        <f>IF(T501=0,"",IF(S501&lt;&gt;"","Revisa: "&amp;S501,IF(OR(L501="Cobrado",L501="Anulado"),"",IF(AND(N501="",OR(L501="Recibido",L501="Confirmado",L501="Preparado",L501="En reparto",L501="Incidencia"),ISNUMBER(I501),INT(Ajustes!$C$5)&gt;INT(I501)),"Retrasado",IF(OR(L501="Entregado",L501="Facturado"),IF(AND(ISNUMBER(V501),ISNUMBER(N501),INT(Ajustes!$C$5)-INT(N501)&gt;V501),IF(L501="Entregado","Sin facturar","Cobro vencido"),""),IF(AND(ISNUMBER(V501),ISNUMBER(Q501),Q501&gt;V501),INDEX(Ajustes!$E$9:$E$17,MATCH(L501,Ajustes!$B$9:$B$17,0)),""))))))</f>
        <v/>
      </c>
      <c r="B501" s="22" t="n"/>
      <c r="C501" s="23" t="n"/>
      <c r="D501" s="24" t="n"/>
      <c r="E501" s="25" t="n"/>
      <c r="F501" s="25" t="n"/>
      <c r="G501" s="25" t="n"/>
      <c r="H501" s="26" t="n"/>
      <c r="I501" s="23" t="n"/>
      <c r="J501" s="25" t="n"/>
      <c r="K501" s="25" t="n"/>
      <c r="L501" s="25" t="n"/>
      <c r="M501" s="23" t="n"/>
      <c r="N501" s="23" t="n"/>
      <c r="O501" s="27" t="n"/>
      <c r="P501" s="25" t="n"/>
      <c r="Q501" s="28" t="str">
        <f>IF(OR(T501=0,L501="Cobrado",L501="Anulado",NOT(ISNUMBER(U501))),"",MAX(0,INT(Ajustes!$C$5)-INT(U501)))</f>
        <v/>
      </c>
      <c r="R501" s="28" t="str">
        <f>IF(OR(T501=0,L501="Anulado",NOT(ISNUMBER(N501)),NOT(ISNUMBER(I501))),"",IF(INT(N501)=INT(I501),"Sí",IF(INT(N501)&gt;INT(I501),"Tarde","Antes")))</f>
        <v/>
      </c>
      <c r="S501" t="str">
        <f>IF(T501=0,"",IF(L501="","falta el estado",IF(NOT(ISNUMBER(MATCH(L501,Ajustes!$B$9:$B$17,0))),"el estado no es de la lista",IF(E501="","falta el cliente",IF(OR(AND(C501&lt;&gt;"",NOT(ISNUMBER(C501))),AND(I501&lt;&gt;"",NOT(ISNUMBER(I501))),AND(M501&lt;&gt;"",NOT(ISNUMBER(M501))),AND(N501&lt;&gt;"",NOT(ISNUMBER(N501)))),"hay una fecha mal escrita",IF(AND(H501&lt;&gt;"",NOT(ISNUMBER(H501))),"el importe no es un número",IF(C501="","falta «Recibido el»",IF(AND(L501&lt;&gt;"Recibido",L501&lt;&gt;"Anulado",I501=""),"falta la entrega acordada",IF(AND(L501&lt;&gt;"Recibido",L501&lt;&gt;"Anulado",M501=""),"falta la fecha del estado",IF(AND(OR(L501="Entregado",L501="Facturado",L501="Cobrado"),N501=""),"falta «Entregado el»",IF(AND(N501&lt;&gt;"",OR(L501="Recibido",L501="Confirmado",L501="Preparado",L501="En reparto")),"tiene «Entregado el»: cambia el estado",IF(OR(INT(C501)&gt;INT(Ajustes!$C$5),AND(M501&lt;&gt;"",INT(M501)&gt;INT(Ajustes!$C$5)),AND(N501&lt;&gt;"",INT(N501)&gt;INT(Ajustes!$C$5))),"hay una fecha posterior a hoy",IF(AND(M501&lt;&gt;"",INT(M501)&lt;INT(C501)),"la fecha del estado es anterior a «Recibido el»",IF(AND(N501&lt;&gt;"",INT(N501)&lt;INT(C501)),"«Entregado el» es anterior a «Recibido el»",""))))))))))))))</f>
        <v/>
      </c>
      <c r="T501">
        <f>IF(COUNTA(B501:P501)&gt;0,1,0)</f>
        <v>0</v>
      </c>
      <c r="U501" t="str">
        <f>IF(T501=0,"",IF(AND(L501="Recibido",M501=""),IF(C501="","",C501),IF(M501="","",M501)))</f>
        <v/>
      </c>
      <c r="V501" t="str">
        <f>IF(OR(T501=0,NOT(ISNUMBER(MATCH(L501,Ajustes!$B$9:$B$17,0)))),"",IF(INDEX(Ajustes!$C$9:$C$17,MATCH(L501,Ajustes!$B$9:$B$17,0))="","",INDEX(Ajustes!$C$9:$C$17,MATCH(L501,Ajustes!$B$9:$B$17,0))))</f>
        <v/>
      </c>
      <c r="W501">
        <f>IF(AND(T501=1,N501="",OR(L501="Recibido",L501="Confirmado",L501="Preparado",L501="En reparto",L501="Incidencia")),1,0)</f>
        <v>0</v>
      </c>
      <c r="X501">
        <f>IF(S501&lt;&gt;"",1,0)</f>
        <v>0</v>
      </c>
      <c r="Y501">
        <f>IF(A501&lt;&gt;"",1,0)</f>
        <v>0</v>
      </c>
      <c r="Z501">
        <f>IF(T501=1,ROW()-5,0)</f>
        <v>0</v>
      </c>
    </row>
    <row r="502">
      <c r="A502" s="21" t="str">
        <f>IF(T502=0,"",IF(S502&lt;&gt;"","Revisa: "&amp;S502,IF(OR(L502="Cobrado",L502="Anulado"),"",IF(AND(N502="",OR(L502="Recibido",L502="Confirmado",L502="Preparado",L502="En reparto",L502="Incidencia"),ISNUMBER(I502),INT(Ajustes!$C$5)&gt;INT(I502)),"Retrasado",IF(OR(L502="Entregado",L502="Facturado"),IF(AND(ISNUMBER(V502),ISNUMBER(N502),INT(Ajustes!$C$5)-INT(N502)&gt;V502),IF(L502="Entregado","Sin facturar","Cobro vencido"),""),IF(AND(ISNUMBER(V502),ISNUMBER(Q502),Q502&gt;V502),INDEX(Ajustes!$E$9:$E$17,MATCH(L502,Ajustes!$B$9:$B$17,0)),""))))))</f>
        <v/>
      </c>
      <c r="B502" s="22" t="n"/>
      <c r="C502" s="23" t="n"/>
      <c r="D502" s="24" t="n"/>
      <c r="E502" s="25" t="n"/>
      <c r="F502" s="25" t="n"/>
      <c r="G502" s="25" t="n"/>
      <c r="H502" s="26" t="n"/>
      <c r="I502" s="23" t="n"/>
      <c r="J502" s="25" t="n"/>
      <c r="K502" s="25" t="n"/>
      <c r="L502" s="25" t="n"/>
      <c r="M502" s="23" t="n"/>
      <c r="N502" s="23" t="n"/>
      <c r="O502" s="27" t="n"/>
      <c r="P502" s="25" t="n"/>
      <c r="Q502" s="28" t="str">
        <f>IF(OR(T502=0,L502="Cobrado",L502="Anulado",NOT(ISNUMBER(U502))),"",MAX(0,INT(Ajustes!$C$5)-INT(U502)))</f>
        <v/>
      </c>
      <c r="R502" s="28" t="str">
        <f>IF(OR(T502=0,L502="Anulado",NOT(ISNUMBER(N502)),NOT(ISNUMBER(I502))),"",IF(INT(N502)=INT(I502),"Sí",IF(INT(N502)&gt;INT(I502),"Tarde","Antes")))</f>
        <v/>
      </c>
      <c r="S502" t="str">
        <f>IF(T502=0,"",IF(L502="","falta el estado",IF(NOT(ISNUMBER(MATCH(L502,Ajustes!$B$9:$B$17,0))),"el estado no es de la lista",IF(E502="","falta el cliente",IF(OR(AND(C502&lt;&gt;"",NOT(ISNUMBER(C502))),AND(I502&lt;&gt;"",NOT(ISNUMBER(I502))),AND(M502&lt;&gt;"",NOT(ISNUMBER(M502))),AND(N502&lt;&gt;"",NOT(ISNUMBER(N502)))),"hay una fecha mal escrita",IF(AND(H502&lt;&gt;"",NOT(ISNUMBER(H502))),"el importe no es un número",IF(C502="","falta «Recibido el»",IF(AND(L502&lt;&gt;"Recibido",L502&lt;&gt;"Anulado",I502=""),"falta la entrega acordada",IF(AND(L502&lt;&gt;"Recibido",L502&lt;&gt;"Anulado",M502=""),"falta la fecha del estado",IF(AND(OR(L502="Entregado",L502="Facturado",L502="Cobrado"),N502=""),"falta «Entregado el»",IF(AND(N502&lt;&gt;"",OR(L502="Recibido",L502="Confirmado",L502="Preparado",L502="En reparto")),"tiene «Entregado el»: cambia el estado",IF(OR(INT(C502)&gt;INT(Ajustes!$C$5),AND(M502&lt;&gt;"",INT(M502)&gt;INT(Ajustes!$C$5)),AND(N502&lt;&gt;"",INT(N502)&gt;INT(Ajustes!$C$5))),"hay una fecha posterior a hoy",IF(AND(M502&lt;&gt;"",INT(M502)&lt;INT(C502)),"la fecha del estado es anterior a «Recibido el»",IF(AND(N502&lt;&gt;"",INT(N502)&lt;INT(C502)),"«Entregado el» es anterior a «Recibido el»",""))))))))))))))</f>
        <v/>
      </c>
      <c r="T502">
        <f>IF(COUNTA(B502:P502)&gt;0,1,0)</f>
        <v>0</v>
      </c>
      <c r="U502" t="str">
        <f>IF(T502=0,"",IF(AND(L502="Recibido",M502=""),IF(C502="","",C502),IF(M502="","",M502)))</f>
        <v/>
      </c>
      <c r="V502" t="str">
        <f>IF(OR(T502=0,NOT(ISNUMBER(MATCH(L502,Ajustes!$B$9:$B$17,0)))),"",IF(INDEX(Ajustes!$C$9:$C$17,MATCH(L502,Ajustes!$B$9:$B$17,0))="","",INDEX(Ajustes!$C$9:$C$17,MATCH(L502,Ajustes!$B$9:$B$17,0))))</f>
        <v/>
      </c>
      <c r="W502">
        <f>IF(AND(T502=1,N502="",OR(L502="Recibido",L502="Confirmado",L502="Preparado",L502="En reparto",L502="Incidencia")),1,0)</f>
        <v>0</v>
      </c>
      <c r="X502">
        <f>IF(S502&lt;&gt;"",1,0)</f>
        <v>0</v>
      </c>
      <c r="Y502">
        <f>IF(A502&lt;&gt;"",1,0)</f>
        <v>0</v>
      </c>
      <c r="Z502">
        <f>IF(T502=1,ROW()-5,0)</f>
        <v>0</v>
      </c>
    </row>
    <row r="503">
      <c r="A503" s="21" t="str">
        <f>IF(T503=0,"",IF(S503&lt;&gt;"","Revisa: "&amp;S503,IF(OR(L503="Cobrado",L503="Anulado"),"",IF(AND(N503="",OR(L503="Recibido",L503="Confirmado",L503="Preparado",L503="En reparto",L503="Incidencia"),ISNUMBER(I503),INT(Ajustes!$C$5)&gt;INT(I503)),"Retrasado",IF(OR(L503="Entregado",L503="Facturado"),IF(AND(ISNUMBER(V503),ISNUMBER(N503),INT(Ajustes!$C$5)-INT(N503)&gt;V503),IF(L503="Entregado","Sin facturar","Cobro vencido"),""),IF(AND(ISNUMBER(V503),ISNUMBER(Q503),Q503&gt;V503),INDEX(Ajustes!$E$9:$E$17,MATCH(L503,Ajustes!$B$9:$B$17,0)),""))))))</f>
        <v/>
      </c>
      <c r="B503" s="22" t="n"/>
      <c r="C503" s="23" t="n"/>
      <c r="D503" s="24" t="n"/>
      <c r="E503" s="25" t="n"/>
      <c r="F503" s="25" t="n"/>
      <c r="G503" s="25" t="n"/>
      <c r="H503" s="26" t="n"/>
      <c r="I503" s="23" t="n"/>
      <c r="J503" s="25" t="n"/>
      <c r="K503" s="25" t="n"/>
      <c r="L503" s="25" t="n"/>
      <c r="M503" s="23" t="n"/>
      <c r="N503" s="23" t="n"/>
      <c r="O503" s="27" t="n"/>
      <c r="P503" s="25" t="n"/>
      <c r="Q503" s="28" t="str">
        <f>IF(OR(T503=0,L503="Cobrado",L503="Anulado",NOT(ISNUMBER(U503))),"",MAX(0,INT(Ajustes!$C$5)-INT(U503)))</f>
        <v/>
      </c>
      <c r="R503" s="28" t="str">
        <f>IF(OR(T503=0,L503="Anulado",NOT(ISNUMBER(N503)),NOT(ISNUMBER(I503))),"",IF(INT(N503)=INT(I503),"Sí",IF(INT(N503)&gt;INT(I503),"Tarde","Antes")))</f>
        <v/>
      </c>
      <c r="S503" t="str">
        <f>IF(T503=0,"",IF(L503="","falta el estado",IF(NOT(ISNUMBER(MATCH(L503,Ajustes!$B$9:$B$17,0))),"el estado no es de la lista",IF(E503="","falta el cliente",IF(OR(AND(C503&lt;&gt;"",NOT(ISNUMBER(C503))),AND(I503&lt;&gt;"",NOT(ISNUMBER(I503))),AND(M503&lt;&gt;"",NOT(ISNUMBER(M503))),AND(N503&lt;&gt;"",NOT(ISNUMBER(N503)))),"hay una fecha mal escrita",IF(AND(H503&lt;&gt;"",NOT(ISNUMBER(H503))),"el importe no es un número",IF(C503="","falta «Recibido el»",IF(AND(L503&lt;&gt;"Recibido",L503&lt;&gt;"Anulado",I503=""),"falta la entrega acordada",IF(AND(L503&lt;&gt;"Recibido",L503&lt;&gt;"Anulado",M503=""),"falta la fecha del estado",IF(AND(OR(L503="Entregado",L503="Facturado",L503="Cobrado"),N503=""),"falta «Entregado el»",IF(AND(N503&lt;&gt;"",OR(L503="Recibido",L503="Confirmado",L503="Preparado",L503="En reparto")),"tiene «Entregado el»: cambia el estado",IF(OR(INT(C503)&gt;INT(Ajustes!$C$5),AND(M503&lt;&gt;"",INT(M503)&gt;INT(Ajustes!$C$5)),AND(N503&lt;&gt;"",INT(N503)&gt;INT(Ajustes!$C$5))),"hay una fecha posterior a hoy",IF(AND(M503&lt;&gt;"",INT(M503)&lt;INT(C503)),"la fecha del estado es anterior a «Recibido el»",IF(AND(N503&lt;&gt;"",INT(N503)&lt;INT(C503)),"«Entregado el» es anterior a «Recibido el»",""))))))))))))))</f>
        <v/>
      </c>
      <c r="T503">
        <f>IF(COUNTA(B503:P503)&gt;0,1,0)</f>
        <v>0</v>
      </c>
      <c r="U503" t="str">
        <f>IF(T503=0,"",IF(AND(L503="Recibido",M503=""),IF(C503="","",C503),IF(M503="","",M503)))</f>
        <v/>
      </c>
      <c r="V503" t="str">
        <f>IF(OR(T503=0,NOT(ISNUMBER(MATCH(L503,Ajustes!$B$9:$B$17,0)))),"",IF(INDEX(Ajustes!$C$9:$C$17,MATCH(L503,Ajustes!$B$9:$B$17,0))="","",INDEX(Ajustes!$C$9:$C$17,MATCH(L503,Ajustes!$B$9:$B$17,0))))</f>
        <v/>
      </c>
      <c r="W503">
        <f>IF(AND(T503=1,N503="",OR(L503="Recibido",L503="Confirmado",L503="Preparado",L503="En reparto",L503="Incidencia")),1,0)</f>
        <v>0</v>
      </c>
      <c r="X503">
        <f>IF(S503&lt;&gt;"",1,0)</f>
        <v>0</v>
      </c>
      <c r="Y503">
        <f>IF(A503&lt;&gt;"",1,0)</f>
        <v>0</v>
      </c>
      <c r="Z503">
        <f>IF(T503=1,ROW()-5,0)</f>
        <v>0</v>
      </c>
    </row>
    <row r="504">
      <c r="A504" s="21" t="str">
        <f>IF(T504=0,"",IF(S504&lt;&gt;"","Revisa: "&amp;S504,IF(OR(L504="Cobrado",L504="Anulado"),"",IF(AND(N504="",OR(L504="Recibido",L504="Confirmado",L504="Preparado",L504="En reparto",L504="Incidencia"),ISNUMBER(I504),INT(Ajustes!$C$5)&gt;INT(I504)),"Retrasado",IF(OR(L504="Entregado",L504="Facturado"),IF(AND(ISNUMBER(V504),ISNUMBER(N504),INT(Ajustes!$C$5)-INT(N504)&gt;V504),IF(L504="Entregado","Sin facturar","Cobro vencido"),""),IF(AND(ISNUMBER(V504),ISNUMBER(Q504),Q504&gt;V504),INDEX(Ajustes!$E$9:$E$17,MATCH(L504,Ajustes!$B$9:$B$17,0)),""))))))</f>
        <v/>
      </c>
      <c r="B504" s="22" t="n"/>
      <c r="C504" s="23" t="n"/>
      <c r="D504" s="24" t="n"/>
      <c r="E504" s="25" t="n"/>
      <c r="F504" s="25" t="n"/>
      <c r="G504" s="25" t="n"/>
      <c r="H504" s="26" t="n"/>
      <c r="I504" s="23" t="n"/>
      <c r="J504" s="25" t="n"/>
      <c r="K504" s="25" t="n"/>
      <c r="L504" s="25" t="n"/>
      <c r="M504" s="23" t="n"/>
      <c r="N504" s="23" t="n"/>
      <c r="O504" s="27" t="n"/>
      <c r="P504" s="25" t="n"/>
      <c r="Q504" s="28" t="str">
        <f>IF(OR(T504=0,L504="Cobrado",L504="Anulado",NOT(ISNUMBER(U504))),"",MAX(0,INT(Ajustes!$C$5)-INT(U504)))</f>
        <v/>
      </c>
      <c r="R504" s="28" t="str">
        <f>IF(OR(T504=0,L504="Anulado",NOT(ISNUMBER(N504)),NOT(ISNUMBER(I504))),"",IF(INT(N504)=INT(I504),"Sí",IF(INT(N504)&gt;INT(I504),"Tarde","Antes")))</f>
        <v/>
      </c>
      <c r="S504" t="str">
        <f>IF(T504=0,"",IF(L504="","falta el estado",IF(NOT(ISNUMBER(MATCH(L504,Ajustes!$B$9:$B$17,0))),"el estado no es de la lista",IF(E504="","falta el cliente",IF(OR(AND(C504&lt;&gt;"",NOT(ISNUMBER(C504))),AND(I504&lt;&gt;"",NOT(ISNUMBER(I504))),AND(M504&lt;&gt;"",NOT(ISNUMBER(M504))),AND(N504&lt;&gt;"",NOT(ISNUMBER(N504)))),"hay una fecha mal escrita",IF(AND(H504&lt;&gt;"",NOT(ISNUMBER(H504))),"el importe no es un número",IF(C504="","falta «Recibido el»",IF(AND(L504&lt;&gt;"Recibido",L504&lt;&gt;"Anulado",I504=""),"falta la entrega acordada",IF(AND(L504&lt;&gt;"Recibido",L504&lt;&gt;"Anulado",M504=""),"falta la fecha del estado",IF(AND(OR(L504="Entregado",L504="Facturado",L504="Cobrado"),N504=""),"falta «Entregado el»",IF(AND(N504&lt;&gt;"",OR(L504="Recibido",L504="Confirmado",L504="Preparado",L504="En reparto")),"tiene «Entregado el»: cambia el estado",IF(OR(INT(C504)&gt;INT(Ajustes!$C$5),AND(M504&lt;&gt;"",INT(M504)&gt;INT(Ajustes!$C$5)),AND(N504&lt;&gt;"",INT(N504)&gt;INT(Ajustes!$C$5))),"hay una fecha posterior a hoy",IF(AND(M504&lt;&gt;"",INT(M504)&lt;INT(C504)),"la fecha del estado es anterior a «Recibido el»",IF(AND(N504&lt;&gt;"",INT(N504)&lt;INT(C504)),"«Entregado el» es anterior a «Recibido el»",""))))))))))))))</f>
        <v/>
      </c>
      <c r="T504">
        <f>IF(COUNTA(B504:P504)&gt;0,1,0)</f>
        <v>0</v>
      </c>
      <c r="U504" t="str">
        <f>IF(T504=0,"",IF(AND(L504="Recibido",M504=""),IF(C504="","",C504),IF(M504="","",M504)))</f>
        <v/>
      </c>
      <c r="V504" t="str">
        <f>IF(OR(T504=0,NOT(ISNUMBER(MATCH(L504,Ajustes!$B$9:$B$17,0)))),"",IF(INDEX(Ajustes!$C$9:$C$17,MATCH(L504,Ajustes!$B$9:$B$17,0))="","",INDEX(Ajustes!$C$9:$C$17,MATCH(L504,Ajustes!$B$9:$B$17,0))))</f>
        <v/>
      </c>
      <c r="W504">
        <f>IF(AND(T504=1,N504="",OR(L504="Recibido",L504="Confirmado",L504="Preparado",L504="En reparto",L504="Incidencia")),1,0)</f>
        <v>0</v>
      </c>
      <c r="X504">
        <f>IF(S504&lt;&gt;"",1,0)</f>
        <v>0</v>
      </c>
      <c r="Y504">
        <f>IF(A504&lt;&gt;"",1,0)</f>
        <v>0</v>
      </c>
      <c r="Z504">
        <f>IF(T504=1,ROW()-5,0)</f>
        <v>0</v>
      </c>
    </row>
    <row r="505">
      <c r="A505" s="21" t="str">
        <f>IF(T505=0,"",IF(S505&lt;&gt;"","Revisa: "&amp;S505,IF(OR(L505="Cobrado",L505="Anulado"),"",IF(AND(N505="",OR(L505="Recibido",L505="Confirmado",L505="Preparado",L505="En reparto",L505="Incidencia"),ISNUMBER(I505),INT(Ajustes!$C$5)&gt;INT(I505)),"Retrasado",IF(OR(L505="Entregado",L505="Facturado"),IF(AND(ISNUMBER(V505),ISNUMBER(N505),INT(Ajustes!$C$5)-INT(N505)&gt;V505),IF(L505="Entregado","Sin facturar","Cobro vencido"),""),IF(AND(ISNUMBER(V505),ISNUMBER(Q505),Q505&gt;V505),INDEX(Ajustes!$E$9:$E$17,MATCH(L505,Ajustes!$B$9:$B$17,0)),""))))))</f>
        <v/>
      </c>
      <c r="B505" s="22" t="n"/>
      <c r="C505" s="23" t="n"/>
      <c r="D505" s="24" t="n"/>
      <c r="E505" s="25" t="n"/>
      <c r="F505" s="25" t="n"/>
      <c r="G505" s="25" t="n"/>
      <c r="H505" s="26" t="n"/>
      <c r="I505" s="23" t="n"/>
      <c r="J505" s="25" t="n"/>
      <c r="K505" s="25" t="n"/>
      <c r="L505" s="25" t="n"/>
      <c r="M505" s="23" t="n"/>
      <c r="N505" s="23" t="n"/>
      <c r="O505" s="27" t="n"/>
      <c r="P505" s="25" t="n"/>
      <c r="Q505" s="28" t="str">
        <f>IF(OR(T505=0,L505="Cobrado",L505="Anulado",NOT(ISNUMBER(U505))),"",MAX(0,INT(Ajustes!$C$5)-INT(U505)))</f>
        <v/>
      </c>
      <c r="R505" s="28" t="str">
        <f>IF(OR(T505=0,L505="Anulado",NOT(ISNUMBER(N505)),NOT(ISNUMBER(I505))),"",IF(INT(N505)=INT(I505),"Sí",IF(INT(N505)&gt;INT(I505),"Tarde","Antes")))</f>
        <v/>
      </c>
      <c r="S505" t="str">
        <f>IF(T505=0,"",IF(L505="","falta el estado",IF(NOT(ISNUMBER(MATCH(L505,Ajustes!$B$9:$B$17,0))),"el estado no es de la lista",IF(E505="","falta el cliente",IF(OR(AND(C505&lt;&gt;"",NOT(ISNUMBER(C505))),AND(I505&lt;&gt;"",NOT(ISNUMBER(I505))),AND(M505&lt;&gt;"",NOT(ISNUMBER(M505))),AND(N505&lt;&gt;"",NOT(ISNUMBER(N505)))),"hay una fecha mal escrita",IF(AND(H505&lt;&gt;"",NOT(ISNUMBER(H505))),"el importe no es un número",IF(C505="","falta «Recibido el»",IF(AND(L505&lt;&gt;"Recibido",L505&lt;&gt;"Anulado",I505=""),"falta la entrega acordada",IF(AND(L505&lt;&gt;"Recibido",L505&lt;&gt;"Anulado",M505=""),"falta la fecha del estado",IF(AND(OR(L505="Entregado",L505="Facturado",L505="Cobrado"),N505=""),"falta «Entregado el»",IF(AND(N505&lt;&gt;"",OR(L505="Recibido",L505="Confirmado",L505="Preparado",L505="En reparto")),"tiene «Entregado el»: cambia el estado",IF(OR(INT(C505)&gt;INT(Ajustes!$C$5),AND(M505&lt;&gt;"",INT(M505)&gt;INT(Ajustes!$C$5)),AND(N505&lt;&gt;"",INT(N505)&gt;INT(Ajustes!$C$5))),"hay una fecha posterior a hoy",IF(AND(M505&lt;&gt;"",INT(M505)&lt;INT(C505)),"la fecha del estado es anterior a «Recibido el»",IF(AND(N505&lt;&gt;"",INT(N505)&lt;INT(C505)),"«Entregado el» es anterior a «Recibido el»",""))))))))))))))</f>
        <v/>
      </c>
      <c r="T505">
        <f>IF(COUNTA(B505:P505)&gt;0,1,0)</f>
        <v>0</v>
      </c>
      <c r="U505" t="str">
        <f>IF(T505=0,"",IF(AND(L505="Recibido",M505=""),IF(C505="","",C505),IF(M505="","",M505)))</f>
        <v/>
      </c>
      <c r="V505" t="str">
        <f>IF(OR(T505=0,NOT(ISNUMBER(MATCH(L505,Ajustes!$B$9:$B$17,0)))),"",IF(INDEX(Ajustes!$C$9:$C$17,MATCH(L505,Ajustes!$B$9:$B$17,0))="","",INDEX(Ajustes!$C$9:$C$17,MATCH(L505,Ajustes!$B$9:$B$17,0))))</f>
        <v/>
      </c>
      <c r="W505">
        <f>IF(AND(T505=1,N505="",OR(L505="Recibido",L505="Confirmado",L505="Preparado",L505="En reparto",L505="Incidencia")),1,0)</f>
        <v>0</v>
      </c>
      <c r="X505">
        <f>IF(S505&lt;&gt;"",1,0)</f>
        <v>0</v>
      </c>
      <c r="Y505">
        <f>IF(A505&lt;&gt;"",1,0)</f>
        <v>0</v>
      </c>
      <c r="Z505">
        <f>IF(T505=1,ROW()-5,0)</f>
        <v>0</v>
      </c>
    </row>
    <row r="506">
      <c r="A506" s="21" t="str">
        <f>IF(T506=0,"",IF(S506&lt;&gt;"","Revisa: "&amp;S506,IF(OR(L506="Cobrado",L506="Anulado"),"",IF(AND(N506="",OR(L506="Recibido",L506="Confirmado",L506="Preparado",L506="En reparto",L506="Incidencia"),ISNUMBER(I506),INT(Ajustes!$C$5)&gt;INT(I506)),"Retrasado",IF(OR(L506="Entregado",L506="Facturado"),IF(AND(ISNUMBER(V506),ISNUMBER(N506),INT(Ajustes!$C$5)-INT(N506)&gt;V506),IF(L506="Entregado","Sin facturar","Cobro vencido"),""),IF(AND(ISNUMBER(V506),ISNUMBER(Q506),Q506&gt;V506),INDEX(Ajustes!$E$9:$E$17,MATCH(L506,Ajustes!$B$9:$B$17,0)),""))))))</f>
        <v/>
      </c>
      <c r="B506" s="22" t="n"/>
      <c r="C506" s="23" t="n"/>
      <c r="D506" s="24" t="n"/>
      <c r="E506" s="25" t="n"/>
      <c r="F506" s="25" t="n"/>
      <c r="G506" s="25" t="n"/>
      <c r="H506" s="26" t="n"/>
      <c r="I506" s="23" t="n"/>
      <c r="J506" s="25" t="n"/>
      <c r="K506" s="25" t="n"/>
      <c r="L506" s="25" t="n"/>
      <c r="M506" s="23" t="n"/>
      <c r="N506" s="23" t="n"/>
      <c r="O506" s="27" t="n"/>
      <c r="P506" s="25" t="n"/>
      <c r="Q506" s="28" t="str">
        <f>IF(OR(T506=0,L506="Cobrado",L506="Anulado",NOT(ISNUMBER(U506))),"",MAX(0,INT(Ajustes!$C$5)-INT(U506)))</f>
        <v/>
      </c>
      <c r="R506" s="28" t="str">
        <f>IF(OR(T506=0,L506="Anulado",NOT(ISNUMBER(N506)),NOT(ISNUMBER(I506))),"",IF(INT(N506)=INT(I506),"Sí",IF(INT(N506)&gt;INT(I506),"Tarde","Antes")))</f>
        <v/>
      </c>
      <c r="S506" t="str">
        <f>IF(T506=0,"",IF(L506="","falta el estado",IF(NOT(ISNUMBER(MATCH(L506,Ajustes!$B$9:$B$17,0))),"el estado no es de la lista",IF(E506="","falta el cliente",IF(OR(AND(C506&lt;&gt;"",NOT(ISNUMBER(C506))),AND(I506&lt;&gt;"",NOT(ISNUMBER(I506))),AND(M506&lt;&gt;"",NOT(ISNUMBER(M506))),AND(N506&lt;&gt;"",NOT(ISNUMBER(N506)))),"hay una fecha mal escrita",IF(AND(H506&lt;&gt;"",NOT(ISNUMBER(H506))),"el importe no es un número",IF(C506="","falta «Recibido el»",IF(AND(L506&lt;&gt;"Recibido",L506&lt;&gt;"Anulado",I506=""),"falta la entrega acordada",IF(AND(L506&lt;&gt;"Recibido",L506&lt;&gt;"Anulado",M506=""),"falta la fecha del estado",IF(AND(OR(L506="Entregado",L506="Facturado",L506="Cobrado"),N506=""),"falta «Entregado el»",IF(AND(N506&lt;&gt;"",OR(L506="Recibido",L506="Confirmado",L506="Preparado",L506="En reparto")),"tiene «Entregado el»: cambia el estado",IF(OR(INT(C506)&gt;INT(Ajustes!$C$5),AND(M506&lt;&gt;"",INT(M506)&gt;INT(Ajustes!$C$5)),AND(N506&lt;&gt;"",INT(N506)&gt;INT(Ajustes!$C$5))),"hay una fecha posterior a hoy",IF(AND(M506&lt;&gt;"",INT(M506)&lt;INT(C506)),"la fecha del estado es anterior a «Recibido el»",IF(AND(N506&lt;&gt;"",INT(N506)&lt;INT(C506)),"«Entregado el» es anterior a «Recibido el»",""))))))))))))))</f>
        <v/>
      </c>
      <c r="T506">
        <f>IF(COUNTA(B506:P506)&gt;0,1,0)</f>
        <v>0</v>
      </c>
      <c r="U506" t="str">
        <f>IF(T506=0,"",IF(AND(L506="Recibido",M506=""),IF(C506="","",C506),IF(M506="","",M506)))</f>
        <v/>
      </c>
      <c r="V506" t="str">
        <f>IF(OR(T506=0,NOT(ISNUMBER(MATCH(L506,Ajustes!$B$9:$B$17,0)))),"",IF(INDEX(Ajustes!$C$9:$C$17,MATCH(L506,Ajustes!$B$9:$B$17,0))="","",INDEX(Ajustes!$C$9:$C$17,MATCH(L506,Ajustes!$B$9:$B$17,0))))</f>
        <v/>
      </c>
      <c r="W506">
        <f>IF(AND(T506=1,N506="",OR(L506="Recibido",L506="Confirmado",L506="Preparado",L506="En reparto",L506="Incidencia")),1,0)</f>
        <v>0</v>
      </c>
      <c r="X506">
        <f>IF(S506&lt;&gt;"",1,0)</f>
        <v>0</v>
      </c>
      <c r="Y506">
        <f>IF(A506&lt;&gt;"",1,0)</f>
        <v>0</v>
      </c>
      <c r="Z506">
        <f>IF(T506=1,ROW()-5,0)</f>
        <v>0</v>
      </c>
    </row>
    <row r="507">
      <c r="A507" s="21" t="str">
        <f>IF(T507=0,"",IF(S507&lt;&gt;"","Revisa: "&amp;S507,IF(OR(L507="Cobrado",L507="Anulado"),"",IF(AND(N507="",OR(L507="Recibido",L507="Confirmado",L507="Preparado",L507="En reparto",L507="Incidencia"),ISNUMBER(I507),INT(Ajustes!$C$5)&gt;INT(I507)),"Retrasado",IF(OR(L507="Entregado",L507="Facturado"),IF(AND(ISNUMBER(V507),ISNUMBER(N507),INT(Ajustes!$C$5)-INT(N507)&gt;V507),IF(L507="Entregado","Sin facturar","Cobro vencido"),""),IF(AND(ISNUMBER(V507),ISNUMBER(Q507),Q507&gt;V507),INDEX(Ajustes!$E$9:$E$17,MATCH(L507,Ajustes!$B$9:$B$17,0)),""))))))</f>
        <v/>
      </c>
      <c r="B507" s="22" t="n"/>
      <c r="C507" s="23" t="n"/>
      <c r="D507" s="24" t="n"/>
      <c r="E507" s="25" t="n"/>
      <c r="F507" s="25" t="n"/>
      <c r="G507" s="25" t="n"/>
      <c r="H507" s="26" t="n"/>
      <c r="I507" s="23" t="n"/>
      <c r="J507" s="25" t="n"/>
      <c r="K507" s="25" t="n"/>
      <c r="L507" s="25" t="n"/>
      <c r="M507" s="23" t="n"/>
      <c r="N507" s="23" t="n"/>
      <c r="O507" s="27" t="n"/>
      <c r="P507" s="25" t="n"/>
      <c r="Q507" s="28" t="str">
        <f>IF(OR(T507=0,L507="Cobrado",L507="Anulado",NOT(ISNUMBER(U507))),"",MAX(0,INT(Ajustes!$C$5)-INT(U507)))</f>
        <v/>
      </c>
      <c r="R507" s="28" t="str">
        <f>IF(OR(T507=0,L507="Anulado",NOT(ISNUMBER(N507)),NOT(ISNUMBER(I507))),"",IF(INT(N507)=INT(I507),"Sí",IF(INT(N507)&gt;INT(I507),"Tarde","Antes")))</f>
        <v/>
      </c>
      <c r="S507" t="str">
        <f>IF(T507=0,"",IF(L507="","falta el estado",IF(NOT(ISNUMBER(MATCH(L507,Ajustes!$B$9:$B$17,0))),"el estado no es de la lista",IF(E507="","falta el cliente",IF(OR(AND(C507&lt;&gt;"",NOT(ISNUMBER(C507))),AND(I507&lt;&gt;"",NOT(ISNUMBER(I507))),AND(M507&lt;&gt;"",NOT(ISNUMBER(M507))),AND(N507&lt;&gt;"",NOT(ISNUMBER(N507)))),"hay una fecha mal escrita",IF(AND(H507&lt;&gt;"",NOT(ISNUMBER(H507))),"el importe no es un número",IF(C507="","falta «Recibido el»",IF(AND(L507&lt;&gt;"Recibido",L507&lt;&gt;"Anulado",I507=""),"falta la entrega acordada",IF(AND(L507&lt;&gt;"Recibido",L507&lt;&gt;"Anulado",M507=""),"falta la fecha del estado",IF(AND(OR(L507="Entregado",L507="Facturado",L507="Cobrado"),N507=""),"falta «Entregado el»",IF(AND(N507&lt;&gt;"",OR(L507="Recibido",L507="Confirmado",L507="Preparado",L507="En reparto")),"tiene «Entregado el»: cambia el estado",IF(OR(INT(C507)&gt;INT(Ajustes!$C$5),AND(M507&lt;&gt;"",INT(M507)&gt;INT(Ajustes!$C$5)),AND(N507&lt;&gt;"",INT(N507)&gt;INT(Ajustes!$C$5))),"hay una fecha posterior a hoy",IF(AND(M507&lt;&gt;"",INT(M507)&lt;INT(C507)),"la fecha del estado es anterior a «Recibido el»",IF(AND(N507&lt;&gt;"",INT(N507)&lt;INT(C507)),"«Entregado el» es anterior a «Recibido el»",""))))))))))))))</f>
        <v/>
      </c>
      <c r="T507">
        <f>IF(COUNTA(B507:P507)&gt;0,1,0)</f>
        <v>0</v>
      </c>
      <c r="U507" t="str">
        <f>IF(T507=0,"",IF(AND(L507="Recibido",M507=""),IF(C507="","",C507),IF(M507="","",M507)))</f>
        <v/>
      </c>
      <c r="V507" t="str">
        <f>IF(OR(T507=0,NOT(ISNUMBER(MATCH(L507,Ajustes!$B$9:$B$17,0)))),"",IF(INDEX(Ajustes!$C$9:$C$17,MATCH(L507,Ajustes!$B$9:$B$17,0))="","",INDEX(Ajustes!$C$9:$C$17,MATCH(L507,Ajustes!$B$9:$B$17,0))))</f>
        <v/>
      </c>
      <c r="W507">
        <f>IF(AND(T507=1,N507="",OR(L507="Recibido",L507="Confirmado",L507="Preparado",L507="En reparto",L507="Incidencia")),1,0)</f>
        <v>0</v>
      </c>
      <c r="X507">
        <f>IF(S507&lt;&gt;"",1,0)</f>
        <v>0</v>
      </c>
      <c r="Y507">
        <f>IF(A507&lt;&gt;"",1,0)</f>
        <v>0</v>
      </c>
      <c r="Z507">
        <f>IF(T507=1,ROW()-5,0)</f>
        <v>0</v>
      </c>
    </row>
    <row r="508">
      <c r="A508" s="21" t="str">
        <f>IF(T508=0,"",IF(S508&lt;&gt;"","Revisa: "&amp;S508,IF(OR(L508="Cobrado",L508="Anulado"),"",IF(AND(N508="",OR(L508="Recibido",L508="Confirmado",L508="Preparado",L508="En reparto",L508="Incidencia"),ISNUMBER(I508),INT(Ajustes!$C$5)&gt;INT(I508)),"Retrasado",IF(OR(L508="Entregado",L508="Facturado"),IF(AND(ISNUMBER(V508),ISNUMBER(N508),INT(Ajustes!$C$5)-INT(N508)&gt;V508),IF(L508="Entregado","Sin facturar","Cobro vencido"),""),IF(AND(ISNUMBER(V508),ISNUMBER(Q508),Q508&gt;V508),INDEX(Ajustes!$E$9:$E$17,MATCH(L508,Ajustes!$B$9:$B$17,0)),""))))))</f>
        <v/>
      </c>
      <c r="B508" s="22" t="n"/>
      <c r="C508" s="23" t="n"/>
      <c r="D508" s="24" t="n"/>
      <c r="E508" s="25" t="n"/>
      <c r="F508" s="25" t="n"/>
      <c r="G508" s="25" t="n"/>
      <c r="H508" s="26" t="n"/>
      <c r="I508" s="23" t="n"/>
      <c r="J508" s="25" t="n"/>
      <c r="K508" s="25" t="n"/>
      <c r="L508" s="25" t="n"/>
      <c r="M508" s="23" t="n"/>
      <c r="N508" s="23" t="n"/>
      <c r="O508" s="27" t="n"/>
      <c r="P508" s="25" t="n"/>
      <c r="Q508" s="28" t="str">
        <f>IF(OR(T508=0,L508="Cobrado",L508="Anulado",NOT(ISNUMBER(U508))),"",MAX(0,INT(Ajustes!$C$5)-INT(U508)))</f>
        <v/>
      </c>
      <c r="R508" s="28" t="str">
        <f>IF(OR(T508=0,L508="Anulado",NOT(ISNUMBER(N508)),NOT(ISNUMBER(I508))),"",IF(INT(N508)=INT(I508),"Sí",IF(INT(N508)&gt;INT(I508),"Tarde","Antes")))</f>
        <v/>
      </c>
      <c r="S508" t="str">
        <f>IF(T508=0,"",IF(L508="","falta el estado",IF(NOT(ISNUMBER(MATCH(L508,Ajustes!$B$9:$B$17,0))),"el estado no es de la lista",IF(E508="","falta el cliente",IF(OR(AND(C508&lt;&gt;"",NOT(ISNUMBER(C508))),AND(I508&lt;&gt;"",NOT(ISNUMBER(I508))),AND(M508&lt;&gt;"",NOT(ISNUMBER(M508))),AND(N508&lt;&gt;"",NOT(ISNUMBER(N508)))),"hay una fecha mal escrita",IF(AND(H508&lt;&gt;"",NOT(ISNUMBER(H508))),"el importe no es un número",IF(C508="","falta «Recibido el»",IF(AND(L508&lt;&gt;"Recibido",L508&lt;&gt;"Anulado",I508=""),"falta la entrega acordada",IF(AND(L508&lt;&gt;"Recibido",L508&lt;&gt;"Anulado",M508=""),"falta la fecha del estado",IF(AND(OR(L508="Entregado",L508="Facturado",L508="Cobrado"),N508=""),"falta «Entregado el»",IF(AND(N508&lt;&gt;"",OR(L508="Recibido",L508="Confirmado",L508="Preparado",L508="En reparto")),"tiene «Entregado el»: cambia el estado",IF(OR(INT(C508)&gt;INT(Ajustes!$C$5),AND(M508&lt;&gt;"",INT(M508)&gt;INT(Ajustes!$C$5)),AND(N508&lt;&gt;"",INT(N508)&gt;INT(Ajustes!$C$5))),"hay una fecha posterior a hoy",IF(AND(M508&lt;&gt;"",INT(M508)&lt;INT(C508)),"la fecha del estado es anterior a «Recibido el»",IF(AND(N508&lt;&gt;"",INT(N508)&lt;INT(C508)),"«Entregado el» es anterior a «Recibido el»",""))))))))))))))</f>
        <v/>
      </c>
      <c r="T508">
        <f>IF(COUNTA(B508:P508)&gt;0,1,0)</f>
        <v>0</v>
      </c>
      <c r="U508" t="str">
        <f>IF(T508=0,"",IF(AND(L508="Recibido",M508=""),IF(C508="","",C508),IF(M508="","",M508)))</f>
        <v/>
      </c>
      <c r="V508" t="str">
        <f>IF(OR(T508=0,NOT(ISNUMBER(MATCH(L508,Ajustes!$B$9:$B$17,0)))),"",IF(INDEX(Ajustes!$C$9:$C$17,MATCH(L508,Ajustes!$B$9:$B$17,0))="","",INDEX(Ajustes!$C$9:$C$17,MATCH(L508,Ajustes!$B$9:$B$17,0))))</f>
        <v/>
      </c>
      <c r="W508">
        <f>IF(AND(T508=1,N508="",OR(L508="Recibido",L508="Confirmado",L508="Preparado",L508="En reparto",L508="Incidencia")),1,0)</f>
        <v>0</v>
      </c>
      <c r="X508">
        <f>IF(S508&lt;&gt;"",1,0)</f>
        <v>0</v>
      </c>
      <c r="Y508">
        <f>IF(A508&lt;&gt;"",1,0)</f>
        <v>0</v>
      </c>
      <c r="Z508">
        <f>IF(T508=1,ROW()-5,0)</f>
        <v>0</v>
      </c>
    </row>
    <row r="509">
      <c r="A509" s="21" t="str">
        <f>IF(T509=0,"",IF(S509&lt;&gt;"","Revisa: "&amp;S509,IF(OR(L509="Cobrado",L509="Anulado"),"",IF(AND(N509="",OR(L509="Recibido",L509="Confirmado",L509="Preparado",L509="En reparto",L509="Incidencia"),ISNUMBER(I509),INT(Ajustes!$C$5)&gt;INT(I509)),"Retrasado",IF(OR(L509="Entregado",L509="Facturado"),IF(AND(ISNUMBER(V509),ISNUMBER(N509),INT(Ajustes!$C$5)-INT(N509)&gt;V509),IF(L509="Entregado","Sin facturar","Cobro vencido"),""),IF(AND(ISNUMBER(V509),ISNUMBER(Q509),Q509&gt;V509),INDEX(Ajustes!$E$9:$E$17,MATCH(L509,Ajustes!$B$9:$B$17,0)),""))))))</f>
        <v/>
      </c>
      <c r="B509" s="22" t="n"/>
      <c r="C509" s="23" t="n"/>
      <c r="D509" s="24" t="n"/>
      <c r="E509" s="25" t="n"/>
      <c r="F509" s="25" t="n"/>
      <c r="G509" s="25" t="n"/>
      <c r="H509" s="26" t="n"/>
      <c r="I509" s="23" t="n"/>
      <c r="J509" s="25" t="n"/>
      <c r="K509" s="25" t="n"/>
      <c r="L509" s="25" t="n"/>
      <c r="M509" s="23" t="n"/>
      <c r="N509" s="23" t="n"/>
      <c r="O509" s="27" t="n"/>
      <c r="P509" s="25" t="n"/>
      <c r="Q509" s="28" t="str">
        <f>IF(OR(T509=0,L509="Cobrado",L509="Anulado",NOT(ISNUMBER(U509))),"",MAX(0,INT(Ajustes!$C$5)-INT(U509)))</f>
        <v/>
      </c>
      <c r="R509" s="28" t="str">
        <f>IF(OR(T509=0,L509="Anulado",NOT(ISNUMBER(N509)),NOT(ISNUMBER(I509))),"",IF(INT(N509)=INT(I509),"Sí",IF(INT(N509)&gt;INT(I509),"Tarde","Antes")))</f>
        <v/>
      </c>
      <c r="S509" t="str">
        <f>IF(T509=0,"",IF(L509="","falta el estado",IF(NOT(ISNUMBER(MATCH(L509,Ajustes!$B$9:$B$17,0))),"el estado no es de la lista",IF(E509="","falta el cliente",IF(OR(AND(C509&lt;&gt;"",NOT(ISNUMBER(C509))),AND(I509&lt;&gt;"",NOT(ISNUMBER(I509))),AND(M509&lt;&gt;"",NOT(ISNUMBER(M509))),AND(N509&lt;&gt;"",NOT(ISNUMBER(N509)))),"hay una fecha mal escrita",IF(AND(H509&lt;&gt;"",NOT(ISNUMBER(H509))),"el importe no es un número",IF(C509="","falta «Recibido el»",IF(AND(L509&lt;&gt;"Recibido",L509&lt;&gt;"Anulado",I509=""),"falta la entrega acordada",IF(AND(L509&lt;&gt;"Recibido",L509&lt;&gt;"Anulado",M509=""),"falta la fecha del estado",IF(AND(OR(L509="Entregado",L509="Facturado",L509="Cobrado"),N509=""),"falta «Entregado el»",IF(AND(N509&lt;&gt;"",OR(L509="Recibido",L509="Confirmado",L509="Preparado",L509="En reparto")),"tiene «Entregado el»: cambia el estado",IF(OR(INT(C509)&gt;INT(Ajustes!$C$5),AND(M509&lt;&gt;"",INT(M509)&gt;INT(Ajustes!$C$5)),AND(N509&lt;&gt;"",INT(N509)&gt;INT(Ajustes!$C$5))),"hay una fecha posterior a hoy",IF(AND(M509&lt;&gt;"",INT(M509)&lt;INT(C509)),"la fecha del estado es anterior a «Recibido el»",IF(AND(N509&lt;&gt;"",INT(N509)&lt;INT(C509)),"«Entregado el» es anterior a «Recibido el»",""))))))))))))))</f>
        <v/>
      </c>
      <c r="T509">
        <f>IF(COUNTA(B509:P509)&gt;0,1,0)</f>
        <v>0</v>
      </c>
      <c r="U509" t="str">
        <f>IF(T509=0,"",IF(AND(L509="Recibido",M509=""),IF(C509="","",C509),IF(M509="","",M509)))</f>
        <v/>
      </c>
      <c r="V509" t="str">
        <f>IF(OR(T509=0,NOT(ISNUMBER(MATCH(L509,Ajustes!$B$9:$B$17,0)))),"",IF(INDEX(Ajustes!$C$9:$C$17,MATCH(L509,Ajustes!$B$9:$B$17,0))="","",INDEX(Ajustes!$C$9:$C$17,MATCH(L509,Ajustes!$B$9:$B$17,0))))</f>
        <v/>
      </c>
      <c r="W509">
        <f>IF(AND(T509=1,N509="",OR(L509="Recibido",L509="Confirmado",L509="Preparado",L509="En reparto",L509="Incidencia")),1,0)</f>
        <v>0</v>
      </c>
      <c r="X509">
        <f>IF(S509&lt;&gt;"",1,0)</f>
        <v>0</v>
      </c>
      <c r="Y509">
        <f>IF(A509&lt;&gt;"",1,0)</f>
        <v>0</v>
      </c>
      <c r="Z509">
        <f>IF(T509=1,ROW()-5,0)</f>
        <v>0</v>
      </c>
    </row>
    <row r="510">
      <c r="A510" s="21" t="str">
        <f>IF(T510=0,"",IF(S510&lt;&gt;"","Revisa: "&amp;S510,IF(OR(L510="Cobrado",L510="Anulado"),"",IF(AND(N510="",OR(L510="Recibido",L510="Confirmado",L510="Preparado",L510="En reparto",L510="Incidencia"),ISNUMBER(I510),INT(Ajustes!$C$5)&gt;INT(I510)),"Retrasado",IF(OR(L510="Entregado",L510="Facturado"),IF(AND(ISNUMBER(V510),ISNUMBER(N510),INT(Ajustes!$C$5)-INT(N510)&gt;V510),IF(L510="Entregado","Sin facturar","Cobro vencido"),""),IF(AND(ISNUMBER(V510),ISNUMBER(Q510),Q510&gt;V510),INDEX(Ajustes!$E$9:$E$17,MATCH(L510,Ajustes!$B$9:$B$17,0)),""))))))</f>
        <v/>
      </c>
      <c r="B510" s="22" t="n"/>
      <c r="C510" s="23" t="n"/>
      <c r="D510" s="24" t="n"/>
      <c r="E510" s="25" t="n"/>
      <c r="F510" s="25" t="n"/>
      <c r="G510" s="25" t="n"/>
      <c r="H510" s="26" t="n"/>
      <c r="I510" s="23" t="n"/>
      <c r="J510" s="25" t="n"/>
      <c r="K510" s="25" t="n"/>
      <c r="L510" s="25" t="n"/>
      <c r="M510" s="23" t="n"/>
      <c r="N510" s="23" t="n"/>
      <c r="O510" s="27" t="n"/>
      <c r="P510" s="25" t="n"/>
      <c r="Q510" s="28" t="str">
        <f>IF(OR(T510=0,L510="Cobrado",L510="Anulado",NOT(ISNUMBER(U510))),"",MAX(0,INT(Ajustes!$C$5)-INT(U510)))</f>
        <v/>
      </c>
      <c r="R510" s="28" t="str">
        <f>IF(OR(T510=0,L510="Anulado",NOT(ISNUMBER(N510)),NOT(ISNUMBER(I510))),"",IF(INT(N510)=INT(I510),"Sí",IF(INT(N510)&gt;INT(I510),"Tarde","Antes")))</f>
        <v/>
      </c>
      <c r="S510" t="str">
        <f>IF(T510=0,"",IF(L510="","falta el estado",IF(NOT(ISNUMBER(MATCH(L510,Ajustes!$B$9:$B$17,0))),"el estado no es de la lista",IF(E510="","falta el cliente",IF(OR(AND(C510&lt;&gt;"",NOT(ISNUMBER(C510))),AND(I510&lt;&gt;"",NOT(ISNUMBER(I510))),AND(M510&lt;&gt;"",NOT(ISNUMBER(M510))),AND(N510&lt;&gt;"",NOT(ISNUMBER(N510)))),"hay una fecha mal escrita",IF(AND(H510&lt;&gt;"",NOT(ISNUMBER(H510))),"el importe no es un número",IF(C510="","falta «Recibido el»",IF(AND(L510&lt;&gt;"Recibido",L510&lt;&gt;"Anulado",I510=""),"falta la entrega acordada",IF(AND(L510&lt;&gt;"Recibido",L510&lt;&gt;"Anulado",M510=""),"falta la fecha del estado",IF(AND(OR(L510="Entregado",L510="Facturado",L510="Cobrado"),N510=""),"falta «Entregado el»",IF(AND(N510&lt;&gt;"",OR(L510="Recibido",L510="Confirmado",L510="Preparado",L510="En reparto")),"tiene «Entregado el»: cambia el estado",IF(OR(INT(C510)&gt;INT(Ajustes!$C$5),AND(M510&lt;&gt;"",INT(M510)&gt;INT(Ajustes!$C$5)),AND(N510&lt;&gt;"",INT(N510)&gt;INT(Ajustes!$C$5))),"hay una fecha posterior a hoy",IF(AND(M510&lt;&gt;"",INT(M510)&lt;INT(C510)),"la fecha del estado es anterior a «Recibido el»",IF(AND(N510&lt;&gt;"",INT(N510)&lt;INT(C510)),"«Entregado el» es anterior a «Recibido el»",""))))))))))))))</f>
        <v/>
      </c>
      <c r="T510">
        <f>IF(COUNTA(B510:P510)&gt;0,1,0)</f>
        <v>0</v>
      </c>
      <c r="U510" t="str">
        <f>IF(T510=0,"",IF(AND(L510="Recibido",M510=""),IF(C510="","",C510),IF(M510="","",M510)))</f>
        <v/>
      </c>
      <c r="V510" t="str">
        <f>IF(OR(T510=0,NOT(ISNUMBER(MATCH(L510,Ajustes!$B$9:$B$17,0)))),"",IF(INDEX(Ajustes!$C$9:$C$17,MATCH(L510,Ajustes!$B$9:$B$17,0))="","",INDEX(Ajustes!$C$9:$C$17,MATCH(L510,Ajustes!$B$9:$B$17,0))))</f>
        <v/>
      </c>
      <c r="W510">
        <f>IF(AND(T510=1,N510="",OR(L510="Recibido",L510="Confirmado",L510="Preparado",L510="En reparto",L510="Incidencia")),1,0)</f>
        <v>0</v>
      </c>
      <c r="X510">
        <f>IF(S510&lt;&gt;"",1,0)</f>
        <v>0</v>
      </c>
      <c r="Y510">
        <f>IF(A510&lt;&gt;"",1,0)</f>
        <v>0</v>
      </c>
      <c r="Z510">
        <f>IF(T510=1,ROW()-5,0)</f>
        <v>0</v>
      </c>
    </row>
    <row r="511">
      <c r="A511" s="21" t="str">
        <f>IF(T511=0,"",IF(S511&lt;&gt;"","Revisa: "&amp;S511,IF(OR(L511="Cobrado",L511="Anulado"),"",IF(AND(N511="",OR(L511="Recibido",L511="Confirmado",L511="Preparado",L511="En reparto",L511="Incidencia"),ISNUMBER(I511),INT(Ajustes!$C$5)&gt;INT(I511)),"Retrasado",IF(OR(L511="Entregado",L511="Facturado"),IF(AND(ISNUMBER(V511),ISNUMBER(N511),INT(Ajustes!$C$5)-INT(N511)&gt;V511),IF(L511="Entregado","Sin facturar","Cobro vencido"),""),IF(AND(ISNUMBER(V511),ISNUMBER(Q511),Q511&gt;V511),INDEX(Ajustes!$E$9:$E$17,MATCH(L511,Ajustes!$B$9:$B$17,0)),""))))))</f>
        <v/>
      </c>
      <c r="B511" s="22" t="n"/>
      <c r="C511" s="23" t="n"/>
      <c r="D511" s="24" t="n"/>
      <c r="E511" s="25" t="n"/>
      <c r="F511" s="25" t="n"/>
      <c r="G511" s="25" t="n"/>
      <c r="H511" s="26" t="n"/>
      <c r="I511" s="23" t="n"/>
      <c r="J511" s="25" t="n"/>
      <c r="K511" s="25" t="n"/>
      <c r="L511" s="25" t="n"/>
      <c r="M511" s="23" t="n"/>
      <c r="N511" s="23" t="n"/>
      <c r="O511" s="27" t="n"/>
      <c r="P511" s="25" t="n"/>
      <c r="Q511" s="28" t="str">
        <f>IF(OR(T511=0,L511="Cobrado",L511="Anulado",NOT(ISNUMBER(U511))),"",MAX(0,INT(Ajustes!$C$5)-INT(U511)))</f>
        <v/>
      </c>
      <c r="R511" s="28" t="str">
        <f>IF(OR(T511=0,L511="Anulado",NOT(ISNUMBER(N511)),NOT(ISNUMBER(I511))),"",IF(INT(N511)=INT(I511),"Sí",IF(INT(N511)&gt;INT(I511),"Tarde","Antes")))</f>
        <v/>
      </c>
      <c r="S511" t="str">
        <f>IF(T511=0,"",IF(L511="","falta el estado",IF(NOT(ISNUMBER(MATCH(L511,Ajustes!$B$9:$B$17,0))),"el estado no es de la lista",IF(E511="","falta el cliente",IF(OR(AND(C511&lt;&gt;"",NOT(ISNUMBER(C511))),AND(I511&lt;&gt;"",NOT(ISNUMBER(I511))),AND(M511&lt;&gt;"",NOT(ISNUMBER(M511))),AND(N511&lt;&gt;"",NOT(ISNUMBER(N511)))),"hay una fecha mal escrita",IF(AND(H511&lt;&gt;"",NOT(ISNUMBER(H511))),"el importe no es un número",IF(C511="","falta «Recibido el»",IF(AND(L511&lt;&gt;"Recibido",L511&lt;&gt;"Anulado",I511=""),"falta la entrega acordada",IF(AND(L511&lt;&gt;"Recibido",L511&lt;&gt;"Anulado",M511=""),"falta la fecha del estado",IF(AND(OR(L511="Entregado",L511="Facturado",L511="Cobrado"),N511=""),"falta «Entregado el»",IF(AND(N511&lt;&gt;"",OR(L511="Recibido",L511="Confirmado",L511="Preparado",L511="En reparto")),"tiene «Entregado el»: cambia el estado",IF(OR(INT(C511)&gt;INT(Ajustes!$C$5),AND(M511&lt;&gt;"",INT(M511)&gt;INT(Ajustes!$C$5)),AND(N511&lt;&gt;"",INT(N511)&gt;INT(Ajustes!$C$5))),"hay una fecha posterior a hoy",IF(AND(M511&lt;&gt;"",INT(M511)&lt;INT(C511)),"la fecha del estado es anterior a «Recibido el»",IF(AND(N511&lt;&gt;"",INT(N511)&lt;INT(C511)),"«Entregado el» es anterior a «Recibido el»",""))))))))))))))</f>
        <v/>
      </c>
      <c r="T511">
        <f>IF(COUNTA(B511:P511)&gt;0,1,0)</f>
        <v>0</v>
      </c>
      <c r="U511" t="str">
        <f>IF(T511=0,"",IF(AND(L511="Recibido",M511=""),IF(C511="","",C511),IF(M511="","",M511)))</f>
        <v/>
      </c>
      <c r="V511" t="str">
        <f>IF(OR(T511=0,NOT(ISNUMBER(MATCH(L511,Ajustes!$B$9:$B$17,0)))),"",IF(INDEX(Ajustes!$C$9:$C$17,MATCH(L511,Ajustes!$B$9:$B$17,0))="","",INDEX(Ajustes!$C$9:$C$17,MATCH(L511,Ajustes!$B$9:$B$17,0))))</f>
        <v/>
      </c>
      <c r="W511">
        <f>IF(AND(T511=1,N511="",OR(L511="Recibido",L511="Confirmado",L511="Preparado",L511="En reparto",L511="Incidencia")),1,0)</f>
        <v>0</v>
      </c>
      <c r="X511">
        <f>IF(S511&lt;&gt;"",1,0)</f>
        <v>0</v>
      </c>
      <c r="Y511">
        <f>IF(A511&lt;&gt;"",1,0)</f>
        <v>0</v>
      </c>
      <c r="Z511">
        <f>IF(T511=1,ROW()-5,0)</f>
        <v>0</v>
      </c>
    </row>
    <row r="512">
      <c r="A512" s="21" t="str">
        <f>IF(T512=0,"",IF(S512&lt;&gt;"","Revisa: "&amp;S512,IF(OR(L512="Cobrado",L512="Anulado"),"",IF(AND(N512="",OR(L512="Recibido",L512="Confirmado",L512="Preparado",L512="En reparto",L512="Incidencia"),ISNUMBER(I512),INT(Ajustes!$C$5)&gt;INT(I512)),"Retrasado",IF(OR(L512="Entregado",L512="Facturado"),IF(AND(ISNUMBER(V512),ISNUMBER(N512),INT(Ajustes!$C$5)-INT(N512)&gt;V512),IF(L512="Entregado","Sin facturar","Cobro vencido"),""),IF(AND(ISNUMBER(V512),ISNUMBER(Q512),Q512&gt;V512),INDEX(Ajustes!$E$9:$E$17,MATCH(L512,Ajustes!$B$9:$B$17,0)),""))))))</f>
        <v/>
      </c>
      <c r="B512" s="22" t="n"/>
      <c r="C512" s="23" t="n"/>
      <c r="D512" s="24" t="n"/>
      <c r="E512" s="25" t="n"/>
      <c r="F512" s="25" t="n"/>
      <c r="G512" s="25" t="n"/>
      <c r="H512" s="26" t="n"/>
      <c r="I512" s="23" t="n"/>
      <c r="J512" s="25" t="n"/>
      <c r="K512" s="25" t="n"/>
      <c r="L512" s="25" t="n"/>
      <c r="M512" s="23" t="n"/>
      <c r="N512" s="23" t="n"/>
      <c r="O512" s="27" t="n"/>
      <c r="P512" s="25" t="n"/>
      <c r="Q512" s="28" t="str">
        <f>IF(OR(T512=0,L512="Cobrado",L512="Anulado",NOT(ISNUMBER(U512))),"",MAX(0,INT(Ajustes!$C$5)-INT(U512)))</f>
        <v/>
      </c>
      <c r="R512" s="28" t="str">
        <f>IF(OR(T512=0,L512="Anulado",NOT(ISNUMBER(N512)),NOT(ISNUMBER(I512))),"",IF(INT(N512)=INT(I512),"Sí",IF(INT(N512)&gt;INT(I512),"Tarde","Antes")))</f>
        <v/>
      </c>
      <c r="S512" t="str">
        <f>IF(T512=0,"",IF(L512="","falta el estado",IF(NOT(ISNUMBER(MATCH(L512,Ajustes!$B$9:$B$17,0))),"el estado no es de la lista",IF(E512="","falta el cliente",IF(OR(AND(C512&lt;&gt;"",NOT(ISNUMBER(C512))),AND(I512&lt;&gt;"",NOT(ISNUMBER(I512))),AND(M512&lt;&gt;"",NOT(ISNUMBER(M512))),AND(N512&lt;&gt;"",NOT(ISNUMBER(N512)))),"hay una fecha mal escrita",IF(AND(H512&lt;&gt;"",NOT(ISNUMBER(H512))),"el importe no es un número",IF(C512="","falta «Recibido el»",IF(AND(L512&lt;&gt;"Recibido",L512&lt;&gt;"Anulado",I512=""),"falta la entrega acordada",IF(AND(L512&lt;&gt;"Recibido",L512&lt;&gt;"Anulado",M512=""),"falta la fecha del estado",IF(AND(OR(L512="Entregado",L512="Facturado",L512="Cobrado"),N512=""),"falta «Entregado el»",IF(AND(N512&lt;&gt;"",OR(L512="Recibido",L512="Confirmado",L512="Preparado",L512="En reparto")),"tiene «Entregado el»: cambia el estado",IF(OR(INT(C512)&gt;INT(Ajustes!$C$5),AND(M512&lt;&gt;"",INT(M512)&gt;INT(Ajustes!$C$5)),AND(N512&lt;&gt;"",INT(N512)&gt;INT(Ajustes!$C$5))),"hay una fecha posterior a hoy",IF(AND(M512&lt;&gt;"",INT(M512)&lt;INT(C512)),"la fecha del estado es anterior a «Recibido el»",IF(AND(N512&lt;&gt;"",INT(N512)&lt;INT(C512)),"«Entregado el» es anterior a «Recibido el»",""))))))))))))))</f>
        <v/>
      </c>
      <c r="T512">
        <f>IF(COUNTA(B512:P512)&gt;0,1,0)</f>
        <v>0</v>
      </c>
      <c r="U512" t="str">
        <f>IF(T512=0,"",IF(AND(L512="Recibido",M512=""),IF(C512="","",C512),IF(M512="","",M512)))</f>
        <v/>
      </c>
      <c r="V512" t="str">
        <f>IF(OR(T512=0,NOT(ISNUMBER(MATCH(L512,Ajustes!$B$9:$B$17,0)))),"",IF(INDEX(Ajustes!$C$9:$C$17,MATCH(L512,Ajustes!$B$9:$B$17,0))="","",INDEX(Ajustes!$C$9:$C$17,MATCH(L512,Ajustes!$B$9:$B$17,0))))</f>
        <v/>
      </c>
      <c r="W512">
        <f>IF(AND(T512=1,N512="",OR(L512="Recibido",L512="Confirmado",L512="Preparado",L512="En reparto",L512="Incidencia")),1,0)</f>
        <v>0</v>
      </c>
      <c r="X512">
        <f>IF(S512&lt;&gt;"",1,0)</f>
        <v>0</v>
      </c>
      <c r="Y512">
        <f>IF(A512&lt;&gt;"",1,0)</f>
        <v>0</v>
      </c>
      <c r="Z512">
        <f>IF(T512=1,ROW()-5,0)</f>
        <v>0</v>
      </c>
    </row>
    <row r="513">
      <c r="A513" s="21" t="str">
        <f>IF(T513=0,"",IF(S513&lt;&gt;"","Revisa: "&amp;S513,IF(OR(L513="Cobrado",L513="Anulado"),"",IF(AND(N513="",OR(L513="Recibido",L513="Confirmado",L513="Preparado",L513="En reparto",L513="Incidencia"),ISNUMBER(I513),INT(Ajustes!$C$5)&gt;INT(I513)),"Retrasado",IF(OR(L513="Entregado",L513="Facturado"),IF(AND(ISNUMBER(V513),ISNUMBER(N513),INT(Ajustes!$C$5)-INT(N513)&gt;V513),IF(L513="Entregado","Sin facturar","Cobro vencido"),""),IF(AND(ISNUMBER(V513),ISNUMBER(Q513),Q513&gt;V513),INDEX(Ajustes!$E$9:$E$17,MATCH(L513,Ajustes!$B$9:$B$17,0)),""))))))</f>
        <v/>
      </c>
      <c r="B513" s="22" t="n"/>
      <c r="C513" s="23" t="n"/>
      <c r="D513" s="24" t="n"/>
      <c r="E513" s="25" t="n"/>
      <c r="F513" s="25" t="n"/>
      <c r="G513" s="25" t="n"/>
      <c r="H513" s="26" t="n"/>
      <c r="I513" s="23" t="n"/>
      <c r="J513" s="25" t="n"/>
      <c r="K513" s="25" t="n"/>
      <c r="L513" s="25" t="n"/>
      <c r="M513" s="23" t="n"/>
      <c r="N513" s="23" t="n"/>
      <c r="O513" s="27" t="n"/>
      <c r="P513" s="25" t="n"/>
      <c r="Q513" s="28" t="str">
        <f>IF(OR(T513=0,L513="Cobrado",L513="Anulado",NOT(ISNUMBER(U513))),"",MAX(0,INT(Ajustes!$C$5)-INT(U513)))</f>
        <v/>
      </c>
      <c r="R513" s="28" t="str">
        <f>IF(OR(T513=0,L513="Anulado",NOT(ISNUMBER(N513)),NOT(ISNUMBER(I513))),"",IF(INT(N513)=INT(I513),"Sí",IF(INT(N513)&gt;INT(I513),"Tarde","Antes")))</f>
        <v/>
      </c>
      <c r="S513" t="str">
        <f>IF(T513=0,"",IF(L513="","falta el estado",IF(NOT(ISNUMBER(MATCH(L513,Ajustes!$B$9:$B$17,0))),"el estado no es de la lista",IF(E513="","falta el cliente",IF(OR(AND(C513&lt;&gt;"",NOT(ISNUMBER(C513))),AND(I513&lt;&gt;"",NOT(ISNUMBER(I513))),AND(M513&lt;&gt;"",NOT(ISNUMBER(M513))),AND(N513&lt;&gt;"",NOT(ISNUMBER(N513)))),"hay una fecha mal escrita",IF(AND(H513&lt;&gt;"",NOT(ISNUMBER(H513))),"el importe no es un número",IF(C513="","falta «Recibido el»",IF(AND(L513&lt;&gt;"Recibido",L513&lt;&gt;"Anulado",I513=""),"falta la entrega acordada",IF(AND(L513&lt;&gt;"Recibido",L513&lt;&gt;"Anulado",M513=""),"falta la fecha del estado",IF(AND(OR(L513="Entregado",L513="Facturado",L513="Cobrado"),N513=""),"falta «Entregado el»",IF(AND(N513&lt;&gt;"",OR(L513="Recibido",L513="Confirmado",L513="Preparado",L513="En reparto")),"tiene «Entregado el»: cambia el estado",IF(OR(INT(C513)&gt;INT(Ajustes!$C$5),AND(M513&lt;&gt;"",INT(M513)&gt;INT(Ajustes!$C$5)),AND(N513&lt;&gt;"",INT(N513)&gt;INT(Ajustes!$C$5))),"hay una fecha posterior a hoy",IF(AND(M513&lt;&gt;"",INT(M513)&lt;INT(C513)),"la fecha del estado es anterior a «Recibido el»",IF(AND(N513&lt;&gt;"",INT(N513)&lt;INT(C513)),"«Entregado el» es anterior a «Recibido el»",""))))))))))))))</f>
        <v/>
      </c>
      <c r="T513">
        <f>IF(COUNTA(B513:P513)&gt;0,1,0)</f>
        <v>0</v>
      </c>
      <c r="U513" t="str">
        <f>IF(T513=0,"",IF(AND(L513="Recibido",M513=""),IF(C513="","",C513),IF(M513="","",M513)))</f>
        <v/>
      </c>
      <c r="V513" t="str">
        <f>IF(OR(T513=0,NOT(ISNUMBER(MATCH(L513,Ajustes!$B$9:$B$17,0)))),"",IF(INDEX(Ajustes!$C$9:$C$17,MATCH(L513,Ajustes!$B$9:$B$17,0))="","",INDEX(Ajustes!$C$9:$C$17,MATCH(L513,Ajustes!$B$9:$B$17,0))))</f>
        <v/>
      </c>
      <c r="W513">
        <f>IF(AND(T513=1,N513="",OR(L513="Recibido",L513="Confirmado",L513="Preparado",L513="En reparto",L513="Incidencia")),1,0)</f>
        <v>0</v>
      </c>
      <c r="X513">
        <f>IF(S513&lt;&gt;"",1,0)</f>
        <v>0</v>
      </c>
      <c r="Y513">
        <f>IF(A513&lt;&gt;"",1,0)</f>
        <v>0</v>
      </c>
      <c r="Z513">
        <f>IF(T513=1,ROW()-5,0)</f>
        <v>0</v>
      </c>
    </row>
    <row r="514">
      <c r="A514" s="21" t="str">
        <f>IF(T514=0,"",IF(S514&lt;&gt;"","Revisa: "&amp;S514,IF(OR(L514="Cobrado",L514="Anulado"),"",IF(AND(N514="",OR(L514="Recibido",L514="Confirmado",L514="Preparado",L514="En reparto",L514="Incidencia"),ISNUMBER(I514),INT(Ajustes!$C$5)&gt;INT(I514)),"Retrasado",IF(OR(L514="Entregado",L514="Facturado"),IF(AND(ISNUMBER(V514),ISNUMBER(N514),INT(Ajustes!$C$5)-INT(N514)&gt;V514),IF(L514="Entregado","Sin facturar","Cobro vencido"),""),IF(AND(ISNUMBER(V514),ISNUMBER(Q514),Q514&gt;V514),INDEX(Ajustes!$E$9:$E$17,MATCH(L514,Ajustes!$B$9:$B$17,0)),""))))))</f>
        <v/>
      </c>
      <c r="B514" s="22" t="n"/>
      <c r="C514" s="23" t="n"/>
      <c r="D514" s="24" t="n"/>
      <c r="E514" s="25" t="n"/>
      <c r="F514" s="25" t="n"/>
      <c r="G514" s="25" t="n"/>
      <c r="H514" s="26" t="n"/>
      <c r="I514" s="23" t="n"/>
      <c r="J514" s="25" t="n"/>
      <c r="K514" s="25" t="n"/>
      <c r="L514" s="25" t="n"/>
      <c r="M514" s="23" t="n"/>
      <c r="N514" s="23" t="n"/>
      <c r="O514" s="27" t="n"/>
      <c r="P514" s="25" t="n"/>
      <c r="Q514" s="28" t="str">
        <f>IF(OR(T514=0,L514="Cobrado",L514="Anulado",NOT(ISNUMBER(U514))),"",MAX(0,INT(Ajustes!$C$5)-INT(U514)))</f>
        <v/>
      </c>
      <c r="R514" s="28" t="str">
        <f>IF(OR(T514=0,L514="Anulado",NOT(ISNUMBER(N514)),NOT(ISNUMBER(I514))),"",IF(INT(N514)=INT(I514),"Sí",IF(INT(N514)&gt;INT(I514),"Tarde","Antes")))</f>
        <v/>
      </c>
      <c r="S514" t="str">
        <f>IF(T514=0,"",IF(L514="","falta el estado",IF(NOT(ISNUMBER(MATCH(L514,Ajustes!$B$9:$B$17,0))),"el estado no es de la lista",IF(E514="","falta el cliente",IF(OR(AND(C514&lt;&gt;"",NOT(ISNUMBER(C514))),AND(I514&lt;&gt;"",NOT(ISNUMBER(I514))),AND(M514&lt;&gt;"",NOT(ISNUMBER(M514))),AND(N514&lt;&gt;"",NOT(ISNUMBER(N514)))),"hay una fecha mal escrita",IF(AND(H514&lt;&gt;"",NOT(ISNUMBER(H514))),"el importe no es un número",IF(C514="","falta «Recibido el»",IF(AND(L514&lt;&gt;"Recibido",L514&lt;&gt;"Anulado",I514=""),"falta la entrega acordada",IF(AND(L514&lt;&gt;"Recibido",L514&lt;&gt;"Anulado",M514=""),"falta la fecha del estado",IF(AND(OR(L514="Entregado",L514="Facturado",L514="Cobrado"),N514=""),"falta «Entregado el»",IF(AND(N514&lt;&gt;"",OR(L514="Recibido",L514="Confirmado",L514="Preparado",L514="En reparto")),"tiene «Entregado el»: cambia el estado",IF(OR(INT(C514)&gt;INT(Ajustes!$C$5),AND(M514&lt;&gt;"",INT(M514)&gt;INT(Ajustes!$C$5)),AND(N514&lt;&gt;"",INT(N514)&gt;INT(Ajustes!$C$5))),"hay una fecha posterior a hoy",IF(AND(M514&lt;&gt;"",INT(M514)&lt;INT(C514)),"la fecha del estado es anterior a «Recibido el»",IF(AND(N514&lt;&gt;"",INT(N514)&lt;INT(C514)),"«Entregado el» es anterior a «Recibido el»",""))))))))))))))</f>
        <v/>
      </c>
      <c r="T514">
        <f>IF(COUNTA(B514:P514)&gt;0,1,0)</f>
        <v>0</v>
      </c>
      <c r="U514" t="str">
        <f>IF(T514=0,"",IF(AND(L514="Recibido",M514=""),IF(C514="","",C514),IF(M514="","",M514)))</f>
        <v/>
      </c>
      <c r="V514" t="str">
        <f>IF(OR(T514=0,NOT(ISNUMBER(MATCH(L514,Ajustes!$B$9:$B$17,0)))),"",IF(INDEX(Ajustes!$C$9:$C$17,MATCH(L514,Ajustes!$B$9:$B$17,0))="","",INDEX(Ajustes!$C$9:$C$17,MATCH(L514,Ajustes!$B$9:$B$17,0))))</f>
        <v/>
      </c>
      <c r="W514">
        <f>IF(AND(T514=1,N514="",OR(L514="Recibido",L514="Confirmado",L514="Preparado",L514="En reparto",L514="Incidencia")),1,0)</f>
        <v>0</v>
      </c>
      <c r="X514">
        <f>IF(S514&lt;&gt;"",1,0)</f>
        <v>0</v>
      </c>
      <c r="Y514">
        <f>IF(A514&lt;&gt;"",1,0)</f>
        <v>0</v>
      </c>
      <c r="Z514">
        <f>IF(T514=1,ROW()-5,0)</f>
        <v>0</v>
      </c>
    </row>
    <row r="515">
      <c r="A515" s="21" t="str">
        <f>IF(T515=0,"",IF(S515&lt;&gt;"","Revisa: "&amp;S515,IF(OR(L515="Cobrado",L515="Anulado"),"",IF(AND(N515="",OR(L515="Recibido",L515="Confirmado",L515="Preparado",L515="En reparto",L515="Incidencia"),ISNUMBER(I515),INT(Ajustes!$C$5)&gt;INT(I515)),"Retrasado",IF(OR(L515="Entregado",L515="Facturado"),IF(AND(ISNUMBER(V515),ISNUMBER(N515),INT(Ajustes!$C$5)-INT(N515)&gt;V515),IF(L515="Entregado","Sin facturar","Cobro vencido"),""),IF(AND(ISNUMBER(V515),ISNUMBER(Q515),Q515&gt;V515),INDEX(Ajustes!$E$9:$E$17,MATCH(L515,Ajustes!$B$9:$B$17,0)),""))))))</f>
        <v/>
      </c>
      <c r="B515" s="22" t="n"/>
      <c r="C515" s="23" t="n"/>
      <c r="D515" s="24" t="n"/>
      <c r="E515" s="25" t="n"/>
      <c r="F515" s="25" t="n"/>
      <c r="G515" s="25" t="n"/>
      <c r="H515" s="26" t="n"/>
      <c r="I515" s="23" t="n"/>
      <c r="J515" s="25" t="n"/>
      <c r="K515" s="25" t="n"/>
      <c r="L515" s="25" t="n"/>
      <c r="M515" s="23" t="n"/>
      <c r="N515" s="23" t="n"/>
      <c r="O515" s="27" t="n"/>
      <c r="P515" s="25" t="n"/>
      <c r="Q515" s="28" t="str">
        <f>IF(OR(T515=0,L515="Cobrado",L515="Anulado",NOT(ISNUMBER(U515))),"",MAX(0,INT(Ajustes!$C$5)-INT(U515)))</f>
        <v/>
      </c>
      <c r="R515" s="28" t="str">
        <f>IF(OR(T515=0,L515="Anulado",NOT(ISNUMBER(N515)),NOT(ISNUMBER(I515))),"",IF(INT(N515)=INT(I515),"Sí",IF(INT(N515)&gt;INT(I515),"Tarde","Antes")))</f>
        <v/>
      </c>
      <c r="S515" t="str">
        <f>IF(T515=0,"",IF(L515="","falta el estado",IF(NOT(ISNUMBER(MATCH(L515,Ajustes!$B$9:$B$17,0))),"el estado no es de la lista",IF(E515="","falta el cliente",IF(OR(AND(C515&lt;&gt;"",NOT(ISNUMBER(C515))),AND(I515&lt;&gt;"",NOT(ISNUMBER(I515))),AND(M515&lt;&gt;"",NOT(ISNUMBER(M515))),AND(N515&lt;&gt;"",NOT(ISNUMBER(N515)))),"hay una fecha mal escrita",IF(AND(H515&lt;&gt;"",NOT(ISNUMBER(H515))),"el importe no es un número",IF(C515="","falta «Recibido el»",IF(AND(L515&lt;&gt;"Recibido",L515&lt;&gt;"Anulado",I515=""),"falta la entrega acordada",IF(AND(L515&lt;&gt;"Recibido",L515&lt;&gt;"Anulado",M515=""),"falta la fecha del estado",IF(AND(OR(L515="Entregado",L515="Facturado",L515="Cobrado"),N515=""),"falta «Entregado el»",IF(AND(N515&lt;&gt;"",OR(L515="Recibido",L515="Confirmado",L515="Preparado",L515="En reparto")),"tiene «Entregado el»: cambia el estado",IF(OR(INT(C515)&gt;INT(Ajustes!$C$5),AND(M515&lt;&gt;"",INT(M515)&gt;INT(Ajustes!$C$5)),AND(N515&lt;&gt;"",INT(N515)&gt;INT(Ajustes!$C$5))),"hay una fecha posterior a hoy",IF(AND(M515&lt;&gt;"",INT(M515)&lt;INT(C515)),"la fecha del estado es anterior a «Recibido el»",IF(AND(N515&lt;&gt;"",INT(N515)&lt;INT(C515)),"«Entregado el» es anterior a «Recibido el»",""))))))))))))))</f>
        <v/>
      </c>
      <c r="T515">
        <f>IF(COUNTA(B515:P515)&gt;0,1,0)</f>
        <v>0</v>
      </c>
      <c r="U515" t="str">
        <f>IF(T515=0,"",IF(AND(L515="Recibido",M515=""),IF(C515="","",C515),IF(M515="","",M515)))</f>
        <v/>
      </c>
      <c r="V515" t="str">
        <f>IF(OR(T515=0,NOT(ISNUMBER(MATCH(L515,Ajustes!$B$9:$B$17,0)))),"",IF(INDEX(Ajustes!$C$9:$C$17,MATCH(L515,Ajustes!$B$9:$B$17,0))="","",INDEX(Ajustes!$C$9:$C$17,MATCH(L515,Ajustes!$B$9:$B$17,0))))</f>
        <v/>
      </c>
      <c r="W515">
        <f>IF(AND(T515=1,N515="",OR(L515="Recibido",L515="Confirmado",L515="Preparado",L515="En reparto",L515="Incidencia")),1,0)</f>
        <v>0</v>
      </c>
      <c r="X515">
        <f>IF(S515&lt;&gt;"",1,0)</f>
        <v>0</v>
      </c>
      <c r="Y515">
        <f>IF(A515&lt;&gt;"",1,0)</f>
        <v>0</v>
      </c>
      <c r="Z515">
        <f>IF(T515=1,ROW()-5,0)</f>
        <v>0</v>
      </c>
    </row>
    <row r="516">
      <c r="A516" s="21" t="str">
        <f>IF(T516=0,"",IF(S516&lt;&gt;"","Revisa: "&amp;S516,IF(OR(L516="Cobrado",L516="Anulado"),"",IF(AND(N516="",OR(L516="Recibido",L516="Confirmado",L516="Preparado",L516="En reparto",L516="Incidencia"),ISNUMBER(I516),INT(Ajustes!$C$5)&gt;INT(I516)),"Retrasado",IF(OR(L516="Entregado",L516="Facturado"),IF(AND(ISNUMBER(V516),ISNUMBER(N516),INT(Ajustes!$C$5)-INT(N516)&gt;V516),IF(L516="Entregado","Sin facturar","Cobro vencido"),""),IF(AND(ISNUMBER(V516),ISNUMBER(Q516),Q516&gt;V516),INDEX(Ajustes!$E$9:$E$17,MATCH(L516,Ajustes!$B$9:$B$17,0)),""))))))</f>
        <v/>
      </c>
      <c r="B516" s="22" t="n"/>
      <c r="C516" s="23" t="n"/>
      <c r="D516" s="24" t="n"/>
      <c r="E516" s="25" t="n"/>
      <c r="F516" s="25" t="n"/>
      <c r="G516" s="25" t="n"/>
      <c r="H516" s="26" t="n"/>
      <c r="I516" s="23" t="n"/>
      <c r="J516" s="25" t="n"/>
      <c r="K516" s="25" t="n"/>
      <c r="L516" s="25" t="n"/>
      <c r="M516" s="23" t="n"/>
      <c r="N516" s="23" t="n"/>
      <c r="O516" s="27" t="n"/>
      <c r="P516" s="25" t="n"/>
      <c r="Q516" s="28" t="str">
        <f>IF(OR(T516=0,L516="Cobrado",L516="Anulado",NOT(ISNUMBER(U516))),"",MAX(0,INT(Ajustes!$C$5)-INT(U516)))</f>
        <v/>
      </c>
      <c r="R516" s="28" t="str">
        <f>IF(OR(T516=0,L516="Anulado",NOT(ISNUMBER(N516)),NOT(ISNUMBER(I516))),"",IF(INT(N516)=INT(I516),"Sí",IF(INT(N516)&gt;INT(I516),"Tarde","Antes")))</f>
        <v/>
      </c>
      <c r="S516" t="str">
        <f>IF(T516=0,"",IF(L516="","falta el estado",IF(NOT(ISNUMBER(MATCH(L516,Ajustes!$B$9:$B$17,0))),"el estado no es de la lista",IF(E516="","falta el cliente",IF(OR(AND(C516&lt;&gt;"",NOT(ISNUMBER(C516))),AND(I516&lt;&gt;"",NOT(ISNUMBER(I516))),AND(M516&lt;&gt;"",NOT(ISNUMBER(M516))),AND(N516&lt;&gt;"",NOT(ISNUMBER(N516)))),"hay una fecha mal escrita",IF(AND(H516&lt;&gt;"",NOT(ISNUMBER(H516))),"el importe no es un número",IF(C516="","falta «Recibido el»",IF(AND(L516&lt;&gt;"Recibido",L516&lt;&gt;"Anulado",I516=""),"falta la entrega acordada",IF(AND(L516&lt;&gt;"Recibido",L516&lt;&gt;"Anulado",M516=""),"falta la fecha del estado",IF(AND(OR(L516="Entregado",L516="Facturado",L516="Cobrado"),N516=""),"falta «Entregado el»",IF(AND(N516&lt;&gt;"",OR(L516="Recibido",L516="Confirmado",L516="Preparado",L516="En reparto")),"tiene «Entregado el»: cambia el estado",IF(OR(INT(C516)&gt;INT(Ajustes!$C$5),AND(M516&lt;&gt;"",INT(M516)&gt;INT(Ajustes!$C$5)),AND(N516&lt;&gt;"",INT(N516)&gt;INT(Ajustes!$C$5))),"hay una fecha posterior a hoy",IF(AND(M516&lt;&gt;"",INT(M516)&lt;INT(C516)),"la fecha del estado es anterior a «Recibido el»",IF(AND(N516&lt;&gt;"",INT(N516)&lt;INT(C516)),"«Entregado el» es anterior a «Recibido el»",""))))))))))))))</f>
        <v/>
      </c>
      <c r="T516">
        <f>IF(COUNTA(B516:P516)&gt;0,1,0)</f>
        <v>0</v>
      </c>
      <c r="U516" t="str">
        <f>IF(T516=0,"",IF(AND(L516="Recibido",M516=""),IF(C516="","",C516),IF(M516="","",M516)))</f>
        <v/>
      </c>
      <c r="V516" t="str">
        <f>IF(OR(T516=0,NOT(ISNUMBER(MATCH(L516,Ajustes!$B$9:$B$17,0)))),"",IF(INDEX(Ajustes!$C$9:$C$17,MATCH(L516,Ajustes!$B$9:$B$17,0))="","",INDEX(Ajustes!$C$9:$C$17,MATCH(L516,Ajustes!$B$9:$B$17,0))))</f>
        <v/>
      </c>
      <c r="W516">
        <f>IF(AND(T516=1,N516="",OR(L516="Recibido",L516="Confirmado",L516="Preparado",L516="En reparto",L516="Incidencia")),1,0)</f>
        <v>0</v>
      </c>
      <c r="X516">
        <f>IF(S516&lt;&gt;"",1,0)</f>
        <v>0</v>
      </c>
      <c r="Y516">
        <f>IF(A516&lt;&gt;"",1,0)</f>
        <v>0</v>
      </c>
      <c r="Z516">
        <f>IF(T516=1,ROW()-5,0)</f>
        <v>0</v>
      </c>
    </row>
    <row r="517">
      <c r="A517" s="21" t="str">
        <f>IF(T517=0,"",IF(S517&lt;&gt;"","Revisa: "&amp;S517,IF(OR(L517="Cobrado",L517="Anulado"),"",IF(AND(N517="",OR(L517="Recibido",L517="Confirmado",L517="Preparado",L517="En reparto",L517="Incidencia"),ISNUMBER(I517),INT(Ajustes!$C$5)&gt;INT(I517)),"Retrasado",IF(OR(L517="Entregado",L517="Facturado"),IF(AND(ISNUMBER(V517),ISNUMBER(N517),INT(Ajustes!$C$5)-INT(N517)&gt;V517),IF(L517="Entregado","Sin facturar","Cobro vencido"),""),IF(AND(ISNUMBER(V517),ISNUMBER(Q517),Q517&gt;V517),INDEX(Ajustes!$E$9:$E$17,MATCH(L517,Ajustes!$B$9:$B$17,0)),""))))))</f>
        <v/>
      </c>
      <c r="B517" s="22" t="n"/>
      <c r="C517" s="23" t="n"/>
      <c r="D517" s="24" t="n"/>
      <c r="E517" s="25" t="n"/>
      <c r="F517" s="25" t="n"/>
      <c r="G517" s="25" t="n"/>
      <c r="H517" s="26" t="n"/>
      <c r="I517" s="23" t="n"/>
      <c r="J517" s="25" t="n"/>
      <c r="K517" s="25" t="n"/>
      <c r="L517" s="25" t="n"/>
      <c r="M517" s="23" t="n"/>
      <c r="N517" s="23" t="n"/>
      <c r="O517" s="27" t="n"/>
      <c r="P517" s="25" t="n"/>
      <c r="Q517" s="28" t="str">
        <f>IF(OR(T517=0,L517="Cobrado",L517="Anulado",NOT(ISNUMBER(U517))),"",MAX(0,INT(Ajustes!$C$5)-INT(U517)))</f>
        <v/>
      </c>
      <c r="R517" s="28" t="str">
        <f>IF(OR(T517=0,L517="Anulado",NOT(ISNUMBER(N517)),NOT(ISNUMBER(I517))),"",IF(INT(N517)=INT(I517),"Sí",IF(INT(N517)&gt;INT(I517),"Tarde","Antes")))</f>
        <v/>
      </c>
      <c r="S517" t="str">
        <f>IF(T517=0,"",IF(L517="","falta el estado",IF(NOT(ISNUMBER(MATCH(L517,Ajustes!$B$9:$B$17,0))),"el estado no es de la lista",IF(E517="","falta el cliente",IF(OR(AND(C517&lt;&gt;"",NOT(ISNUMBER(C517))),AND(I517&lt;&gt;"",NOT(ISNUMBER(I517))),AND(M517&lt;&gt;"",NOT(ISNUMBER(M517))),AND(N517&lt;&gt;"",NOT(ISNUMBER(N517)))),"hay una fecha mal escrita",IF(AND(H517&lt;&gt;"",NOT(ISNUMBER(H517))),"el importe no es un número",IF(C517="","falta «Recibido el»",IF(AND(L517&lt;&gt;"Recibido",L517&lt;&gt;"Anulado",I517=""),"falta la entrega acordada",IF(AND(L517&lt;&gt;"Recibido",L517&lt;&gt;"Anulado",M517=""),"falta la fecha del estado",IF(AND(OR(L517="Entregado",L517="Facturado",L517="Cobrado"),N517=""),"falta «Entregado el»",IF(AND(N517&lt;&gt;"",OR(L517="Recibido",L517="Confirmado",L517="Preparado",L517="En reparto")),"tiene «Entregado el»: cambia el estado",IF(OR(INT(C517)&gt;INT(Ajustes!$C$5),AND(M517&lt;&gt;"",INT(M517)&gt;INT(Ajustes!$C$5)),AND(N517&lt;&gt;"",INT(N517)&gt;INT(Ajustes!$C$5))),"hay una fecha posterior a hoy",IF(AND(M517&lt;&gt;"",INT(M517)&lt;INT(C517)),"la fecha del estado es anterior a «Recibido el»",IF(AND(N517&lt;&gt;"",INT(N517)&lt;INT(C517)),"«Entregado el» es anterior a «Recibido el»",""))))))))))))))</f>
        <v/>
      </c>
      <c r="T517">
        <f>IF(COUNTA(B517:P517)&gt;0,1,0)</f>
        <v>0</v>
      </c>
      <c r="U517" t="str">
        <f>IF(T517=0,"",IF(AND(L517="Recibido",M517=""),IF(C517="","",C517),IF(M517="","",M517)))</f>
        <v/>
      </c>
      <c r="V517" t="str">
        <f>IF(OR(T517=0,NOT(ISNUMBER(MATCH(L517,Ajustes!$B$9:$B$17,0)))),"",IF(INDEX(Ajustes!$C$9:$C$17,MATCH(L517,Ajustes!$B$9:$B$17,0))="","",INDEX(Ajustes!$C$9:$C$17,MATCH(L517,Ajustes!$B$9:$B$17,0))))</f>
        <v/>
      </c>
      <c r="W517">
        <f>IF(AND(T517=1,N517="",OR(L517="Recibido",L517="Confirmado",L517="Preparado",L517="En reparto",L517="Incidencia")),1,0)</f>
        <v>0</v>
      </c>
      <c r="X517">
        <f>IF(S517&lt;&gt;"",1,0)</f>
        <v>0</v>
      </c>
      <c r="Y517">
        <f>IF(A517&lt;&gt;"",1,0)</f>
        <v>0</v>
      </c>
      <c r="Z517">
        <f>IF(T517=1,ROW()-5,0)</f>
        <v>0</v>
      </c>
    </row>
    <row r="518">
      <c r="A518" s="21" t="str">
        <f>IF(T518=0,"",IF(S518&lt;&gt;"","Revisa: "&amp;S518,IF(OR(L518="Cobrado",L518="Anulado"),"",IF(AND(N518="",OR(L518="Recibido",L518="Confirmado",L518="Preparado",L518="En reparto",L518="Incidencia"),ISNUMBER(I518),INT(Ajustes!$C$5)&gt;INT(I518)),"Retrasado",IF(OR(L518="Entregado",L518="Facturado"),IF(AND(ISNUMBER(V518),ISNUMBER(N518),INT(Ajustes!$C$5)-INT(N518)&gt;V518),IF(L518="Entregado","Sin facturar","Cobro vencido"),""),IF(AND(ISNUMBER(V518),ISNUMBER(Q518),Q518&gt;V518),INDEX(Ajustes!$E$9:$E$17,MATCH(L518,Ajustes!$B$9:$B$17,0)),""))))))</f>
        <v/>
      </c>
      <c r="B518" s="22" t="n"/>
      <c r="C518" s="23" t="n"/>
      <c r="D518" s="24" t="n"/>
      <c r="E518" s="25" t="n"/>
      <c r="F518" s="25" t="n"/>
      <c r="G518" s="25" t="n"/>
      <c r="H518" s="26" t="n"/>
      <c r="I518" s="23" t="n"/>
      <c r="J518" s="25" t="n"/>
      <c r="K518" s="25" t="n"/>
      <c r="L518" s="25" t="n"/>
      <c r="M518" s="23" t="n"/>
      <c r="N518" s="23" t="n"/>
      <c r="O518" s="27" t="n"/>
      <c r="P518" s="25" t="n"/>
      <c r="Q518" s="28" t="str">
        <f>IF(OR(T518=0,L518="Cobrado",L518="Anulado",NOT(ISNUMBER(U518))),"",MAX(0,INT(Ajustes!$C$5)-INT(U518)))</f>
        <v/>
      </c>
      <c r="R518" s="28" t="str">
        <f>IF(OR(T518=0,L518="Anulado",NOT(ISNUMBER(N518)),NOT(ISNUMBER(I518))),"",IF(INT(N518)=INT(I518),"Sí",IF(INT(N518)&gt;INT(I518),"Tarde","Antes")))</f>
        <v/>
      </c>
      <c r="S518" t="str">
        <f>IF(T518=0,"",IF(L518="","falta el estado",IF(NOT(ISNUMBER(MATCH(L518,Ajustes!$B$9:$B$17,0))),"el estado no es de la lista",IF(E518="","falta el cliente",IF(OR(AND(C518&lt;&gt;"",NOT(ISNUMBER(C518))),AND(I518&lt;&gt;"",NOT(ISNUMBER(I518))),AND(M518&lt;&gt;"",NOT(ISNUMBER(M518))),AND(N518&lt;&gt;"",NOT(ISNUMBER(N518)))),"hay una fecha mal escrita",IF(AND(H518&lt;&gt;"",NOT(ISNUMBER(H518))),"el importe no es un número",IF(C518="","falta «Recibido el»",IF(AND(L518&lt;&gt;"Recibido",L518&lt;&gt;"Anulado",I518=""),"falta la entrega acordada",IF(AND(L518&lt;&gt;"Recibido",L518&lt;&gt;"Anulado",M518=""),"falta la fecha del estado",IF(AND(OR(L518="Entregado",L518="Facturado",L518="Cobrado"),N518=""),"falta «Entregado el»",IF(AND(N518&lt;&gt;"",OR(L518="Recibido",L518="Confirmado",L518="Preparado",L518="En reparto")),"tiene «Entregado el»: cambia el estado",IF(OR(INT(C518)&gt;INT(Ajustes!$C$5),AND(M518&lt;&gt;"",INT(M518)&gt;INT(Ajustes!$C$5)),AND(N518&lt;&gt;"",INT(N518)&gt;INT(Ajustes!$C$5))),"hay una fecha posterior a hoy",IF(AND(M518&lt;&gt;"",INT(M518)&lt;INT(C518)),"la fecha del estado es anterior a «Recibido el»",IF(AND(N518&lt;&gt;"",INT(N518)&lt;INT(C518)),"«Entregado el» es anterior a «Recibido el»",""))))))))))))))</f>
        <v/>
      </c>
      <c r="T518">
        <f>IF(COUNTA(B518:P518)&gt;0,1,0)</f>
        <v>0</v>
      </c>
      <c r="U518" t="str">
        <f>IF(T518=0,"",IF(AND(L518="Recibido",M518=""),IF(C518="","",C518),IF(M518="","",M518)))</f>
        <v/>
      </c>
      <c r="V518" t="str">
        <f>IF(OR(T518=0,NOT(ISNUMBER(MATCH(L518,Ajustes!$B$9:$B$17,0)))),"",IF(INDEX(Ajustes!$C$9:$C$17,MATCH(L518,Ajustes!$B$9:$B$17,0))="","",INDEX(Ajustes!$C$9:$C$17,MATCH(L518,Ajustes!$B$9:$B$17,0))))</f>
        <v/>
      </c>
      <c r="W518">
        <f>IF(AND(T518=1,N518="",OR(L518="Recibido",L518="Confirmado",L518="Preparado",L518="En reparto",L518="Incidencia")),1,0)</f>
        <v>0</v>
      </c>
      <c r="X518">
        <f>IF(S518&lt;&gt;"",1,0)</f>
        <v>0</v>
      </c>
      <c r="Y518">
        <f>IF(A518&lt;&gt;"",1,0)</f>
        <v>0</v>
      </c>
      <c r="Z518">
        <f>IF(T518=1,ROW()-5,0)</f>
        <v>0</v>
      </c>
    </row>
    <row r="519">
      <c r="A519" s="21" t="str">
        <f>IF(T519=0,"",IF(S519&lt;&gt;"","Revisa: "&amp;S519,IF(OR(L519="Cobrado",L519="Anulado"),"",IF(AND(N519="",OR(L519="Recibido",L519="Confirmado",L519="Preparado",L519="En reparto",L519="Incidencia"),ISNUMBER(I519),INT(Ajustes!$C$5)&gt;INT(I519)),"Retrasado",IF(OR(L519="Entregado",L519="Facturado"),IF(AND(ISNUMBER(V519),ISNUMBER(N519),INT(Ajustes!$C$5)-INT(N519)&gt;V519),IF(L519="Entregado","Sin facturar","Cobro vencido"),""),IF(AND(ISNUMBER(V519),ISNUMBER(Q519),Q519&gt;V519),INDEX(Ajustes!$E$9:$E$17,MATCH(L519,Ajustes!$B$9:$B$17,0)),""))))))</f>
        <v/>
      </c>
      <c r="B519" s="22" t="n"/>
      <c r="C519" s="23" t="n"/>
      <c r="D519" s="24" t="n"/>
      <c r="E519" s="25" t="n"/>
      <c r="F519" s="25" t="n"/>
      <c r="G519" s="25" t="n"/>
      <c r="H519" s="26" t="n"/>
      <c r="I519" s="23" t="n"/>
      <c r="J519" s="25" t="n"/>
      <c r="K519" s="25" t="n"/>
      <c r="L519" s="25" t="n"/>
      <c r="M519" s="23" t="n"/>
      <c r="N519" s="23" t="n"/>
      <c r="O519" s="27" t="n"/>
      <c r="P519" s="25" t="n"/>
      <c r="Q519" s="28" t="str">
        <f>IF(OR(T519=0,L519="Cobrado",L519="Anulado",NOT(ISNUMBER(U519))),"",MAX(0,INT(Ajustes!$C$5)-INT(U519)))</f>
        <v/>
      </c>
      <c r="R519" s="28" t="str">
        <f>IF(OR(T519=0,L519="Anulado",NOT(ISNUMBER(N519)),NOT(ISNUMBER(I519))),"",IF(INT(N519)=INT(I519),"Sí",IF(INT(N519)&gt;INT(I519),"Tarde","Antes")))</f>
        <v/>
      </c>
      <c r="S519" t="str">
        <f>IF(T519=0,"",IF(L519="","falta el estado",IF(NOT(ISNUMBER(MATCH(L519,Ajustes!$B$9:$B$17,0))),"el estado no es de la lista",IF(E519="","falta el cliente",IF(OR(AND(C519&lt;&gt;"",NOT(ISNUMBER(C519))),AND(I519&lt;&gt;"",NOT(ISNUMBER(I519))),AND(M519&lt;&gt;"",NOT(ISNUMBER(M519))),AND(N519&lt;&gt;"",NOT(ISNUMBER(N519)))),"hay una fecha mal escrita",IF(AND(H519&lt;&gt;"",NOT(ISNUMBER(H519))),"el importe no es un número",IF(C519="","falta «Recibido el»",IF(AND(L519&lt;&gt;"Recibido",L519&lt;&gt;"Anulado",I519=""),"falta la entrega acordada",IF(AND(L519&lt;&gt;"Recibido",L519&lt;&gt;"Anulado",M519=""),"falta la fecha del estado",IF(AND(OR(L519="Entregado",L519="Facturado",L519="Cobrado"),N519=""),"falta «Entregado el»",IF(AND(N519&lt;&gt;"",OR(L519="Recibido",L519="Confirmado",L519="Preparado",L519="En reparto")),"tiene «Entregado el»: cambia el estado",IF(OR(INT(C519)&gt;INT(Ajustes!$C$5),AND(M519&lt;&gt;"",INT(M519)&gt;INT(Ajustes!$C$5)),AND(N519&lt;&gt;"",INT(N519)&gt;INT(Ajustes!$C$5))),"hay una fecha posterior a hoy",IF(AND(M519&lt;&gt;"",INT(M519)&lt;INT(C519)),"la fecha del estado es anterior a «Recibido el»",IF(AND(N519&lt;&gt;"",INT(N519)&lt;INT(C519)),"«Entregado el» es anterior a «Recibido el»",""))))))))))))))</f>
        <v/>
      </c>
      <c r="T519">
        <f>IF(COUNTA(B519:P519)&gt;0,1,0)</f>
        <v>0</v>
      </c>
      <c r="U519" t="str">
        <f>IF(T519=0,"",IF(AND(L519="Recibido",M519=""),IF(C519="","",C519),IF(M519="","",M519)))</f>
        <v/>
      </c>
      <c r="V519" t="str">
        <f>IF(OR(T519=0,NOT(ISNUMBER(MATCH(L519,Ajustes!$B$9:$B$17,0)))),"",IF(INDEX(Ajustes!$C$9:$C$17,MATCH(L519,Ajustes!$B$9:$B$17,0))="","",INDEX(Ajustes!$C$9:$C$17,MATCH(L519,Ajustes!$B$9:$B$17,0))))</f>
        <v/>
      </c>
      <c r="W519">
        <f>IF(AND(T519=1,N519="",OR(L519="Recibido",L519="Confirmado",L519="Preparado",L519="En reparto",L519="Incidencia")),1,0)</f>
        <v>0</v>
      </c>
      <c r="X519">
        <f>IF(S519&lt;&gt;"",1,0)</f>
        <v>0</v>
      </c>
      <c r="Y519">
        <f>IF(A519&lt;&gt;"",1,0)</f>
        <v>0</v>
      </c>
      <c r="Z519">
        <f>IF(T519=1,ROW()-5,0)</f>
        <v>0</v>
      </c>
    </row>
    <row r="520">
      <c r="A520" s="21" t="str">
        <f>IF(T520=0,"",IF(S520&lt;&gt;"","Revisa: "&amp;S520,IF(OR(L520="Cobrado",L520="Anulado"),"",IF(AND(N520="",OR(L520="Recibido",L520="Confirmado",L520="Preparado",L520="En reparto",L520="Incidencia"),ISNUMBER(I520),INT(Ajustes!$C$5)&gt;INT(I520)),"Retrasado",IF(OR(L520="Entregado",L520="Facturado"),IF(AND(ISNUMBER(V520),ISNUMBER(N520),INT(Ajustes!$C$5)-INT(N520)&gt;V520),IF(L520="Entregado","Sin facturar","Cobro vencido"),""),IF(AND(ISNUMBER(V520),ISNUMBER(Q520),Q520&gt;V520),INDEX(Ajustes!$E$9:$E$17,MATCH(L520,Ajustes!$B$9:$B$17,0)),""))))))</f>
        <v/>
      </c>
      <c r="B520" s="22" t="n"/>
      <c r="C520" s="23" t="n"/>
      <c r="D520" s="24" t="n"/>
      <c r="E520" s="25" t="n"/>
      <c r="F520" s="25" t="n"/>
      <c r="G520" s="25" t="n"/>
      <c r="H520" s="26" t="n"/>
      <c r="I520" s="23" t="n"/>
      <c r="J520" s="25" t="n"/>
      <c r="K520" s="25" t="n"/>
      <c r="L520" s="25" t="n"/>
      <c r="M520" s="23" t="n"/>
      <c r="N520" s="23" t="n"/>
      <c r="O520" s="27" t="n"/>
      <c r="P520" s="25" t="n"/>
      <c r="Q520" s="28" t="str">
        <f>IF(OR(T520=0,L520="Cobrado",L520="Anulado",NOT(ISNUMBER(U520))),"",MAX(0,INT(Ajustes!$C$5)-INT(U520)))</f>
        <v/>
      </c>
      <c r="R520" s="28" t="str">
        <f>IF(OR(T520=0,L520="Anulado",NOT(ISNUMBER(N520)),NOT(ISNUMBER(I520))),"",IF(INT(N520)=INT(I520),"Sí",IF(INT(N520)&gt;INT(I520),"Tarde","Antes")))</f>
        <v/>
      </c>
      <c r="S520" t="str">
        <f>IF(T520=0,"",IF(L520="","falta el estado",IF(NOT(ISNUMBER(MATCH(L520,Ajustes!$B$9:$B$17,0))),"el estado no es de la lista",IF(E520="","falta el cliente",IF(OR(AND(C520&lt;&gt;"",NOT(ISNUMBER(C520))),AND(I520&lt;&gt;"",NOT(ISNUMBER(I520))),AND(M520&lt;&gt;"",NOT(ISNUMBER(M520))),AND(N520&lt;&gt;"",NOT(ISNUMBER(N520)))),"hay una fecha mal escrita",IF(AND(H520&lt;&gt;"",NOT(ISNUMBER(H520))),"el importe no es un número",IF(C520="","falta «Recibido el»",IF(AND(L520&lt;&gt;"Recibido",L520&lt;&gt;"Anulado",I520=""),"falta la entrega acordada",IF(AND(L520&lt;&gt;"Recibido",L520&lt;&gt;"Anulado",M520=""),"falta la fecha del estado",IF(AND(OR(L520="Entregado",L520="Facturado",L520="Cobrado"),N520=""),"falta «Entregado el»",IF(AND(N520&lt;&gt;"",OR(L520="Recibido",L520="Confirmado",L520="Preparado",L520="En reparto")),"tiene «Entregado el»: cambia el estado",IF(OR(INT(C520)&gt;INT(Ajustes!$C$5),AND(M520&lt;&gt;"",INT(M520)&gt;INT(Ajustes!$C$5)),AND(N520&lt;&gt;"",INT(N520)&gt;INT(Ajustes!$C$5))),"hay una fecha posterior a hoy",IF(AND(M520&lt;&gt;"",INT(M520)&lt;INT(C520)),"la fecha del estado es anterior a «Recibido el»",IF(AND(N520&lt;&gt;"",INT(N520)&lt;INT(C520)),"«Entregado el» es anterior a «Recibido el»",""))))))))))))))</f>
        <v/>
      </c>
      <c r="T520">
        <f>IF(COUNTA(B520:P520)&gt;0,1,0)</f>
        <v>0</v>
      </c>
      <c r="U520" t="str">
        <f>IF(T520=0,"",IF(AND(L520="Recibido",M520=""),IF(C520="","",C520),IF(M520="","",M520)))</f>
        <v/>
      </c>
      <c r="V520" t="str">
        <f>IF(OR(T520=0,NOT(ISNUMBER(MATCH(L520,Ajustes!$B$9:$B$17,0)))),"",IF(INDEX(Ajustes!$C$9:$C$17,MATCH(L520,Ajustes!$B$9:$B$17,0))="","",INDEX(Ajustes!$C$9:$C$17,MATCH(L520,Ajustes!$B$9:$B$17,0))))</f>
        <v/>
      </c>
      <c r="W520">
        <f>IF(AND(T520=1,N520="",OR(L520="Recibido",L520="Confirmado",L520="Preparado",L520="En reparto",L520="Incidencia")),1,0)</f>
        <v>0</v>
      </c>
      <c r="X520">
        <f>IF(S520&lt;&gt;"",1,0)</f>
        <v>0</v>
      </c>
      <c r="Y520">
        <f>IF(A520&lt;&gt;"",1,0)</f>
        <v>0</v>
      </c>
      <c r="Z520">
        <f>IF(T520=1,ROW()-5,0)</f>
        <v>0</v>
      </c>
    </row>
    <row r="521">
      <c r="A521" s="21" t="str">
        <f>IF(T521=0,"",IF(S521&lt;&gt;"","Revisa: "&amp;S521,IF(OR(L521="Cobrado",L521="Anulado"),"",IF(AND(N521="",OR(L521="Recibido",L521="Confirmado",L521="Preparado",L521="En reparto",L521="Incidencia"),ISNUMBER(I521),INT(Ajustes!$C$5)&gt;INT(I521)),"Retrasado",IF(OR(L521="Entregado",L521="Facturado"),IF(AND(ISNUMBER(V521),ISNUMBER(N521),INT(Ajustes!$C$5)-INT(N521)&gt;V521),IF(L521="Entregado","Sin facturar","Cobro vencido"),""),IF(AND(ISNUMBER(V521),ISNUMBER(Q521),Q521&gt;V521),INDEX(Ajustes!$E$9:$E$17,MATCH(L521,Ajustes!$B$9:$B$17,0)),""))))))</f>
        <v/>
      </c>
      <c r="B521" s="22" t="n"/>
      <c r="C521" s="23" t="n"/>
      <c r="D521" s="24" t="n"/>
      <c r="E521" s="25" t="n"/>
      <c r="F521" s="25" t="n"/>
      <c r="G521" s="25" t="n"/>
      <c r="H521" s="26" t="n"/>
      <c r="I521" s="23" t="n"/>
      <c r="J521" s="25" t="n"/>
      <c r="K521" s="25" t="n"/>
      <c r="L521" s="25" t="n"/>
      <c r="M521" s="23" t="n"/>
      <c r="N521" s="23" t="n"/>
      <c r="O521" s="27" t="n"/>
      <c r="P521" s="25" t="n"/>
      <c r="Q521" s="28" t="str">
        <f>IF(OR(T521=0,L521="Cobrado",L521="Anulado",NOT(ISNUMBER(U521))),"",MAX(0,INT(Ajustes!$C$5)-INT(U521)))</f>
        <v/>
      </c>
      <c r="R521" s="28" t="str">
        <f>IF(OR(T521=0,L521="Anulado",NOT(ISNUMBER(N521)),NOT(ISNUMBER(I521))),"",IF(INT(N521)=INT(I521),"Sí",IF(INT(N521)&gt;INT(I521),"Tarde","Antes")))</f>
        <v/>
      </c>
      <c r="S521" t="str">
        <f>IF(T521=0,"",IF(L521="","falta el estado",IF(NOT(ISNUMBER(MATCH(L521,Ajustes!$B$9:$B$17,0))),"el estado no es de la lista",IF(E521="","falta el cliente",IF(OR(AND(C521&lt;&gt;"",NOT(ISNUMBER(C521))),AND(I521&lt;&gt;"",NOT(ISNUMBER(I521))),AND(M521&lt;&gt;"",NOT(ISNUMBER(M521))),AND(N521&lt;&gt;"",NOT(ISNUMBER(N521)))),"hay una fecha mal escrita",IF(AND(H521&lt;&gt;"",NOT(ISNUMBER(H521))),"el importe no es un número",IF(C521="","falta «Recibido el»",IF(AND(L521&lt;&gt;"Recibido",L521&lt;&gt;"Anulado",I521=""),"falta la entrega acordada",IF(AND(L521&lt;&gt;"Recibido",L521&lt;&gt;"Anulado",M521=""),"falta la fecha del estado",IF(AND(OR(L521="Entregado",L521="Facturado",L521="Cobrado"),N521=""),"falta «Entregado el»",IF(AND(N521&lt;&gt;"",OR(L521="Recibido",L521="Confirmado",L521="Preparado",L521="En reparto")),"tiene «Entregado el»: cambia el estado",IF(OR(INT(C521)&gt;INT(Ajustes!$C$5),AND(M521&lt;&gt;"",INT(M521)&gt;INT(Ajustes!$C$5)),AND(N521&lt;&gt;"",INT(N521)&gt;INT(Ajustes!$C$5))),"hay una fecha posterior a hoy",IF(AND(M521&lt;&gt;"",INT(M521)&lt;INT(C521)),"la fecha del estado es anterior a «Recibido el»",IF(AND(N521&lt;&gt;"",INT(N521)&lt;INT(C521)),"«Entregado el» es anterior a «Recibido el»",""))))))))))))))</f>
        <v/>
      </c>
      <c r="T521">
        <f>IF(COUNTA(B521:P521)&gt;0,1,0)</f>
        <v>0</v>
      </c>
      <c r="U521" t="str">
        <f>IF(T521=0,"",IF(AND(L521="Recibido",M521=""),IF(C521="","",C521),IF(M521="","",M521)))</f>
        <v/>
      </c>
      <c r="V521" t="str">
        <f>IF(OR(T521=0,NOT(ISNUMBER(MATCH(L521,Ajustes!$B$9:$B$17,0)))),"",IF(INDEX(Ajustes!$C$9:$C$17,MATCH(L521,Ajustes!$B$9:$B$17,0))="","",INDEX(Ajustes!$C$9:$C$17,MATCH(L521,Ajustes!$B$9:$B$17,0))))</f>
        <v/>
      </c>
      <c r="W521">
        <f>IF(AND(T521=1,N521="",OR(L521="Recibido",L521="Confirmado",L521="Preparado",L521="En reparto",L521="Incidencia")),1,0)</f>
        <v>0</v>
      </c>
      <c r="X521">
        <f>IF(S521&lt;&gt;"",1,0)</f>
        <v>0</v>
      </c>
      <c r="Y521">
        <f>IF(A521&lt;&gt;"",1,0)</f>
        <v>0</v>
      </c>
      <c r="Z521">
        <f>IF(T521=1,ROW()-5,0)</f>
        <v>0</v>
      </c>
    </row>
    <row r="522">
      <c r="A522" s="21" t="str">
        <f>IF(T522=0,"",IF(S522&lt;&gt;"","Revisa: "&amp;S522,IF(OR(L522="Cobrado",L522="Anulado"),"",IF(AND(N522="",OR(L522="Recibido",L522="Confirmado",L522="Preparado",L522="En reparto",L522="Incidencia"),ISNUMBER(I522),INT(Ajustes!$C$5)&gt;INT(I522)),"Retrasado",IF(OR(L522="Entregado",L522="Facturado"),IF(AND(ISNUMBER(V522),ISNUMBER(N522),INT(Ajustes!$C$5)-INT(N522)&gt;V522),IF(L522="Entregado","Sin facturar","Cobro vencido"),""),IF(AND(ISNUMBER(V522),ISNUMBER(Q522),Q522&gt;V522),INDEX(Ajustes!$E$9:$E$17,MATCH(L522,Ajustes!$B$9:$B$17,0)),""))))))</f>
        <v/>
      </c>
      <c r="B522" s="22" t="n"/>
      <c r="C522" s="23" t="n"/>
      <c r="D522" s="24" t="n"/>
      <c r="E522" s="25" t="n"/>
      <c r="F522" s="25" t="n"/>
      <c r="G522" s="25" t="n"/>
      <c r="H522" s="26" t="n"/>
      <c r="I522" s="23" t="n"/>
      <c r="J522" s="25" t="n"/>
      <c r="K522" s="25" t="n"/>
      <c r="L522" s="25" t="n"/>
      <c r="M522" s="23" t="n"/>
      <c r="N522" s="23" t="n"/>
      <c r="O522" s="27" t="n"/>
      <c r="P522" s="25" t="n"/>
      <c r="Q522" s="28" t="str">
        <f>IF(OR(T522=0,L522="Cobrado",L522="Anulado",NOT(ISNUMBER(U522))),"",MAX(0,INT(Ajustes!$C$5)-INT(U522)))</f>
        <v/>
      </c>
      <c r="R522" s="28" t="str">
        <f>IF(OR(T522=0,L522="Anulado",NOT(ISNUMBER(N522)),NOT(ISNUMBER(I522))),"",IF(INT(N522)=INT(I522),"Sí",IF(INT(N522)&gt;INT(I522),"Tarde","Antes")))</f>
        <v/>
      </c>
      <c r="S522" t="str">
        <f>IF(T522=0,"",IF(L522="","falta el estado",IF(NOT(ISNUMBER(MATCH(L522,Ajustes!$B$9:$B$17,0))),"el estado no es de la lista",IF(E522="","falta el cliente",IF(OR(AND(C522&lt;&gt;"",NOT(ISNUMBER(C522))),AND(I522&lt;&gt;"",NOT(ISNUMBER(I522))),AND(M522&lt;&gt;"",NOT(ISNUMBER(M522))),AND(N522&lt;&gt;"",NOT(ISNUMBER(N522)))),"hay una fecha mal escrita",IF(AND(H522&lt;&gt;"",NOT(ISNUMBER(H522))),"el importe no es un número",IF(C522="","falta «Recibido el»",IF(AND(L522&lt;&gt;"Recibido",L522&lt;&gt;"Anulado",I522=""),"falta la entrega acordada",IF(AND(L522&lt;&gt;"Recibido",L522&lt;&gt;"Anulado",M522=""),"falta la fecha del estado",IF(AND(OR(L522="Entregado",L522="Facturado",L522="Cobrado"),N522=""),"falta «Entregado el»",IF(AND(N522&lt;&gt;"",OR(L522="Recibido",L522="Confirmado",L522="Preparado",L522="En reparto")),"tiene «Entregado el»: cambia el estado",IF(OR(INT(C522)&gt;INT(Ajustes!$C$5),AND(M522&lt;&gt;"",INT(M522)&gt;INT(Ajustes!$C$5)),AND(N522&lt;&gt;"",INT(N522)&gt;INT(Ajustes!$C$5))),"hay una fecha posterior a hoy",IF(AND(M522&lt;&gt;"",INT(M522)&lt;INT(C522)),"la fecha del estado es anterior a «Recibido el»",IF(AND(N522&lt;&gt;"",INT(N522)&lt;INT(C522)),"«Entregado el» es anterior a «Recibido el»",""))))))))))))))</f>
        <v/>
      </c>
      <c r="T522">
        <f>IF(COUNTA(B522:P522)&gt;0,1,0)</f>
        <v>0</v>
      </c>
      <c r="U522" t="str">
        <f>IF(T522=0,"",IF(AND(L522="Recibido",M522=""),IF(C522="","",C522),IF(M522="","",M522)))</f>
        <v/>
      </c>
      <c r="V522" t="str">
        <f>IF(OR(T522=0,NOT(ISNUMBER(MATCH(L522,Ajustes!$B$9:$B$17,0)))),"",IF(INDEX(Ajustes!$C$9:$C$17,MATCH(L522,Ajustes!$B$9:$B$17,0))="","",INDEX(Ajustes!$C$9:$C$17,MATCH(L522,Ajustes!$B$9:$B$17,0))))</f>
        <v/>
      </c>
      <c r="W522">
        <f>IF(AND(T522=1,N522="",OR(L522="Recibido",L522="Confirmado",L522="Preparado",L522="En reparto",L522="Incidencia")),1,0)</f>
        <v>0</v>
      </c>
      <c r="X522">
        <f>IF(S522&lt;&gt;"",1,0)</f>
        <v>0</v>
      </c>
      <c r="Y522">
        <f>IF(A522&lt;&gt;"",1,0)</f>
        <v>0</v>
      </c>
      <c r="Z522">
        <f>IF(T522=1,ROW()-5,0)</f>
        <v>0</v>
      </c>
    </row>
    <row r="523">
      <c r="A523" s="21" t="str">
        <f>IF(T523=0,"",IF(S523&lt;&gt;"","Revisa: "&amp;S523,IF(OR(L523="Cobrado",L523="Anulado"),"",IF(AND(N523="",OR(L523="Recibido",L523="Confirmado",L523="Preparado",L523="En reparto",L523="Incidencia"),ISNUMBER(I523),INT(Ajustes!$C$5)&gt;INT(I523)),"Retrasado",IF(OR(L523="Entregado",L523="Facturado"),IF(AND(ISNUMBER(V523),ISNUMBER(N523),INT(Ajustes!$C$5)-INT(N523)&gt;V523),IF(L523="Entregado","Sin facturar","Cobro vencido"),""),IF(AND(ISNUMBER(V523),ISNUMBER(Q523),Q523&gt;V523),INDEX(Ajustes!$E$9:$E$17,MATCH(L523,Ajustes!$B$9:$B$17,0)),""))))))</f>
        <v/>
      </c>
      <c r="B523" s="22" t="n"/>
      <c r="C523" s="23" t="n"/>
      <c r="D523" s="24" t="n"/>
      <c r="E523" s="25" t="n"/>
      <c r="F523" s="25" t="n"/>
      <c r="G523" s="25" t="n"/>
      <c r="H523" s="26" t="n"/>
      <c r="I523" s="23" t="n"/>
      <c r="J523" s="25" t="n"/>
      <c r="K523" s="25" t="n"/>
      <c r="L523" s="25" t="n"/>
      <c r="M523" s="23" t="n"/>
      <c r="N523" s="23" t="n"/>
      <c r="O523" s="27" t="n"/>
      <c r="P523" s="25" t="n"/>
      <c r="Q523" s="28" t="str">
        <f>IF(OR(T523=0,L523="Cobrado",L523="Anulado",NOT(ISNUMBER(U523))),"",MAX(0,INT(Ajustes!$C$5)-INT(U523)))</f>
        <v/>
      </c>
      <c r="R523" s="28" t="str">
        <f>IF(OR(T523=0,L523="Anulado",NOT(ISNUMBER(N523)),NOT(ISNUMBER(I523))),"",IF(INT(N523)=INT(I523),"Sí",IF(INT(N523)&gt;INT(I523),"Tarde","Antes")))</f>
        <v/>
      </c>
      <c r="S523" t="str">
        <f>IF(T523=0,"",IF(L523="","falta el estado",IF(NOT(ISNUMBER(MATCH(L523,Ajustes!$B$9:$B$17,0))),"el estado no es de la lista",IF(E523="","falta el cliente",IF(OR(AND(C523&lt;&gt;"",NOT(ISNUMBER(C523))),AND(I523&lt;&gt;"",NOT(ISNUMBER(I523))),AND(M523&lt;&gt;"",NOT(ISNUMBER(M523))),AND(N523&lt;&gt;"",NOT(ISNUMBER(N523)))),"hay una fecha mal escrita",IF(AND(H523&lt;&gt;"",NOT(ISNUMBER(H523))),"el importe no es un número",IF(C523="","falta «Recibido el»",IF(AND(L523&lt;&gt;"Recibido",L523&lt;&gt;"Anulado",I523=""),"falta la entrega acordada",IF(AND(L523&lt;&gt;"Recibido",L523&lt;&gt;"Anulado",M523=""),"falta la fecha del estado",IF(AND(OR(L523="Entregado",L523="Facturado",L523="Cobrado"),N523=""),"falta «Entregado el»",IF(AND(N523&lt;&gt;"",OR(L523="Recibido",L523="Confirmado",L523="Preparado",L523="En reparto")),"tiene «Entregado el»: cambia el estado",IF(OR(INT(C523)&gt;INT(Ajustes!$C$5),AND(M523&lt;&gt;"",INT(M523)&gt;INT(Ajustes!$C$5)),AND(N523&lt;&gt;"",INT(N523)&gt;INT(Ajustes!$C$5))),"hay una fecha posterior a hoy",IF(AND(M523&lt;&gt;"",INT(M523)&lt;INT(C523)),"la fecha del estado es anterior a «Recibido el»",IF(AND(N523&lt;&gt;"",INT(N523)&lt;INT(C523)),"«Entregado el» es anterior a «Recibido el»",""))))))))))))))</f>
        <v/>
      </c>
      <c r="T523">
        <f>IF(COUNTA(B523:P523)&gt;0,1,0)</f>
        <v>0</v>
      </c>
      <c r="U523" t="str">
        <f>IF(T523=0,"",IF(AND(L523="Recibido",M523=""),IF(C523="","",C523),IF(M523="","",M523)))</f>
        <v/>
      </c>
      <c r="V523" t="str">
        <f>IF(OR(T523=0,NOT(ISNUMBER(MATCH(L523,Ajustes!$B$9:$B$17,0)))),"",IF(INDEX(Ajustes!$C$9:$C$17,MATCH(L523,Ajustes!$B$9:$B$17,0))="","",INDEX(Ajustes!$C$9:$C$17,MATCH(L523,Ajustes!$B$9:$B$17,0))))</f>
        <v/>
      </c>
      <c r="W523">
        <f>IF(AND(T523=1,N523="",OR(L523="Recibido",L523="Confirmado",L523="Preparado",L523="En reparto",L523="Incidencia")),1,0)</f>
        <v>0</v>
      </c>
      <c r="X523">
        <f>IF(S523&lt;&gt;"",1,0)</f>
        <v>0</v>
      </c>
      <c r="Y523">
        <f>IF(A523&lt;&gt;"",1,0)</f>
        <v>0</v>
      </c>
      <c r="Z523">
        <f>IF(T523=1,ROW()-5,0)</f>
        <v>0</v>
      </c>
    </row>
    <row r="524">
      <c r="A524" s="21" t="str">
        <f>IF(T524=0,"",IF(S524&lt;&gt;"","Revisa: "&amp;S524,IF(OR(L524="Cobrado",L524="Anulado"),"",IF(AND(N524="",OR(L524="Recibido",L524="Confirmado",L524="Preparado",L524="En reparto",L524="Incidencia"),ISNUMBER(I524),INT(Ajustes!$C$5)&gt;INT(I524)),"Retrasado",IF(OR(L524="Entregado",L524="Facturado"),IF(AND(ISNUMBER(V524),ISNUMBER(N524),INT(Ajustes!$C$5)-INT(N524)&gt;V524),IF(L524="Entregado","Sin facturar","Cobro vencido"),""),IF(AND(ISNUMBER(V524),ISNUMBER(Q524),Q524&gt;V524),INDEX(Ajustes!$E$9:$E$17,MATCH(L524,Ajustes!$B$9:$B$17,0)),""))))))</f>
        <v/>
      </c>
      <c r="B524" s="22" t="n"/>
      <c r="C524" s="23" t="n"/>
      <c r="D524" s="24" t="n"/>
      <c r="E524" s="25" t="n"/>
      <c r="F524" s="25" t="n"/>
      <c r="G524" s="25" t="n"/>
      <c r="H524" s="26" t="n"/>
      <c r="I524" s="23" t="n"/>
      <c r="J524" s="25" t="n"/>
      <c r="K524" s="25" t="n"/>
      <c r="L524" s="25" t="n"/>
      <c r="M524" s="23" t="n"/>
      <c r="N524" s="23" t="n"/>
      <c r="O524" s="27" t="n"/>
      <c r="P524" s="25" t="n"/>
      <c r="Q524" s="28" t="str">
        <f>IF(OR(T524=0,L524="Cobrado",L524="Anulado",NOT(ISNUMBER(U524))),"",MAX(0,INT(Ajustes!$C$5)-INT(U524)))</f>
        <v/>
      </c>
      <c r="R524" s="28" t="str">
        <f>IF(OR(T524=0,L524="Anulado",NOT(ISNUMBER(N524)),NOT(ISNUMBER(I524))),"",IF(INT(N524)=INT(I524),"Sí",IF(INT(N524)&gt;INT(I524),"Tarde","Antes")))</f>
        <v/>
      </c>
      <c r="S524" t="str">
        <f>IF(T524=0,"",IF(L524="","falta el estado",IF(NOT(ISNUMBER(MATCH(L524,Ajustes!$B$9:$B$17,0))),"el estado no es de la lista",IF(E524="","falta el cliente",IF(OR(AND(C524&lt;&gt;"",NOT(ISNUMBER(C524))),AND(I524&lt;&gt;"",NOT(ISNUMBER(I524))),AND(M524&lt;&gt;"",NOT(ISNUMBER(M524))),AND(N524&lt;&gt;"",NOT(ISNUMBER(N524)))),"hay una fecha mal escrita",IF(AND(H524&lt;&gt;"",NOT(ISNUMBER(H524))),"el importe no es un número",IF(C524="","falta «Recibido el»",IF(AND(L524&lt;&gt;"Recibido",L524&lt;&gt;"Anulado",I524=""),"falta la entrega acordada",IF(AND(L524&lt;&gt;"Recibido",L524&lt;&gt;"Anulado",M524=""),"falta la fecha del estado",IF(AND(OR(L524="Entregado",L524="Facturado",L524="Cobrado"),N524=""),"falta «Entregado el»",IF(AND(N524&lt;&gt;"",OR(L524="Recibido",L524="Confirmado",L524="Preparado",L524="En reparto")),"tiene «Entregado el»: cambia el estado",IF(OR(INT(C524)&gt;INT(Ajustes!$C$5),AND(M524&lt;&gt;"",INT(M524)&gt;INT(Ajustes!$C$5)),AND(N524&lt;&gt;"",INT(N524)&gt;INT(Ajustes!$C$5))),"hay una fecha posterior a hoy",IF(AND(M524&lt;&gt;"",INT(M524)&lt;INT(C524)),"la fecha del estado es anterior a «Recibido el»",IF(AND(N524&lt;&gt;"",INT(N524)&lt;INT(C524)),"«Entregado el» es anterior a «Recibido el»",""))))))))))))))</f>
        <v/>
      </c>
      <c r="T524">
        <f>IF(COUNTA(B524:P524)&gt;0,1,0)</f>
        <v>0</v>
      </c>
      <c r="U524" t="str">
        <f>IF(T524=0,"",IF(AND(L524="Recibido",M524=""),IF(C524="","",C524),IF(M524="","",M524)))</f>
        <v/>
      </c>
      <c r="V524" t="str">
        <f>IF(OR(T524=0,NOT(ISNUMBER(MATCH(L524,Ajustes!$B$9:$B$17,0)))),"",IF(INDEX(Ajustes!$C$9:$C$17,MATCH(L524,Ajustes!$B$9:$B$17,0))="","",INDEX(Ajustes!$C$9:$C$17,MATCH(L524,Ajustes!$B$9:$B$17,0))))</f>
        <v/>
      </c>
      <c r="W524">
        <f>IF(AND(T524=1,N524="",OR(L524="Recibido",L524="Confirmado",L524="Preparado",L524="En reparto",L524="Incidencia")),1,0)</f>
        <v>0</v>
      </c>
      <c r="X524">
        <f>IF(S524&lt;&gt;"",1,0)</f>
        <v>0</v>
      </c>
      <c r="Y524">
        <f>IF(A524&lt;&gt;"",1,0)</f>
        <v>0</v>
      </c>
      <c r="Z524">
        <f>IF(T524=1,ROW()-5,0)</f>
        <v>0</v>
      </c>
    </row>
    <row r="525">
      <c r="A525" s="21" t="str">
        <f>IF(T525=0,"",IF(S525&lt;&gt;"","Revisa: "&amp;S525,IF(OR(L525="Cobrado",L525="Anulado"),"",IF(AND(N525="",OR(L525="Recibido",L525="Confirmado",L525="Preparado",L525="En reparto",L525="Incidencia"),ISNUMBER(I525),INT(Ajustes!$C$5)&gt;INT(I525)),"Retrasado",IF(OR(L525="Entregado",L525="Facturado"),IF(AND(ISNUMBER(V525),ISNUMBER(N525),INT(Ajustes!$C$5)-INT(N525)&gt;V525),IF(L525="Entregado","Sin facturar","Cobro vencido"),""),IF(AND(ISNUMBER(V525),ISNUMBER(Q525),Q525&gt;V525),INDEX(Ajustes!$E$9:$E$17,MATCH(L525,Ajustes!$B$9:$B$17,0)),""))))))</f>
        <v/>
      </c>
      <c r="B525" s="22" t="n"/>
      <c r="C525" s="23" t="n"/>
      <c r="D525" s="24" t="n"/>
      <c r="E525" s="25" t="n"/>
      <c r="F525" s="25" t="n"/>
      <c r="G525" s="25" t="n"/>
      <c r="H525" s="26" t="n"/>
      <c r="I525" s="23" t="n"/>
      <c r="J525" s="25" t="n"/>
      <c r="K525" s="25" t="n"/>
      <c r="L525" s="25" t="n"/>
      <c r="M525" s="23" t="n"/>
      <c r="N525" s="23" t="n"/>
      <c r="O525" s="27" t="n"/>
      <c r="P525" s="25" t="n"/>
      <c r="Q525" s="28" t="str">
        <f>IF(OR(T525=0,L525="Cobrado",L525="Anulado",NOT(ISNUMBER(U525))),"",MAX(0,INT(Ajustes!$C$5)-INT(U525)))</f>
        <v/>
      </c>
      <c r="R525" s="28" t="str">
        <f>IF(OR(T525=0,L525="Anulado",NOT(ISNUMBER(N525)),NOT(ISNUMBER(I525))),"",IF(INT(N525)=INT(I525),"Sí",IF(INT(N525)&gt;INT(I525),"Tarde","Antes")))</f>
        <v/>
      </c>
      <c r="S525" t="str">
        <f>IF(T525=0,"",IF(L525="","falta el estado",IF(NOT(ISNUMBER(MATCH(L525,Ajustes!$B$9:$B$17,0))),"el estado no es de la lista",IF(E525="","falta el cliente",IF(OR(AND(C525&lt;&gt;"",NOT(ISNUMBER(C525))),AND(I525&lt;&gt;"",NOT(ISNUMBER(I525))),AND(M525&lt;&gt;"",NOT(ISNUMBER(M525))),AND(N525&lt;&gt;"",NOT(ISNUMBER(N525)))),"hay una fecha mal escrita",IF(AND(H525&lt;&gt;"",NOT(ISNUMBER(H525))),"el importe no es un número",IF(C525="","falta «Recibido el»",IF(AND(L525&lt;&gt;"Recibido",L525&lt;&gt;"Anulado",I525=""),"falta la entrega acordada",IF(AND(L525&lt;&gt;"Recibido",L525&lt;&gt;"Anulado",M525=""),"falta la fecha del estado",IF(AND(OR(L525="Entregado",L525="Facturado",L525="Cobrado"),N525=""),"falta «Entregado el»",IF(AND(N525&lt;&gt;"",OR(L525="Recibido",L525="Confirmado",L525="Preparado",L525="En reparto")),"tiene «Entregado el»: cambia el estado",IF(OR(INT(C525)&gt;INT(Ajustes!$C$5),AND(M525&lt;&gt;"",INT(M525)&gt;INT(Ajustes!$C$5)),AND(N525&lt;&gt;"",INT(N525)&gt;INT(Ajustes!$C$5))),"hay una fecha posterior a hoy",IF(AND(M525&lt;&gt;"",INT(M525)&lt;INT(C525)),"la fecha del estado es anterior a «Recibido el»",IF(AND(N525&lt;&gt;"",INT(N525)&lt;INT(C525)),"«Entregado el» es anterior a «Recibido el»",""))))))))))))))</f>
        <v/>
      </c>
      <c r="T525">
        <f>IF(COUNTA(B525:P525)&gt;0,1,0)</f>
        <v>0</v>
      </c>
      <c r="U525" t="str">
        <f>IF(T525=0,"",IF(AND(L525="Recibido",M525=""),IF(C525="","",C525),IF(M525="","",M525)))</f>
        <v/>
      </c>
      <c r="V525" t="str">
        <f>IF(OR(T525=0,NOT(ISNUMBER(MATCH(L525,Ajustes!$B$9:$B$17,0)))),"",IF(INDEX(Ajustes!$C$9:$C$17,MATCH(L525,Ajustes!$B$9:$B$17,0))="","",INDEX(Ajustes!$C$9:$C$17,MATCH(L525,Ajustes!$B$9:$B$17,0))))</f>
        <v/>
      </c>
      <c r="W525">
        <f>IF(AND(T525=1,N525="",OR(L525="Recibido",L525="Confirmado",L525="Preparado",L525="En reparto",L525="Incidencia")),1,0)</f>
        <v>0</v>
      </c>
      <c r="X525">
        <f>IF(S525&lt;&gt;"",1,0)</f>
        <v>0</v>
      </c>
      <c r="Y525">
        <f>IF(A525&lt;&gt;"",1,0)</f>
        <v>0</v>
      </c>
      <c r="Z525">
        <f>IF(T525=1,ROW()-5,0)</f>
        <v>0</v>
      </c>
    </row>
    <row r="526">
      <c r="A526" s="21" t="str">
        <f>IF(T526=0,"",IF(S526&lt;&gt;"","Revisa: "&amp;S526,IF(OR(L526="Cobrado",L526="Anulado"),"",IF(AND(N526="",OR(L526="Recibido",L526="Confirmado",L526="Preparado",L526="En reparto",L526="Incidencia"),ISNUMBER(I526),INT(Ajustes!$C$5)&gt;INT(I526)),"Retrasado",IF(OR(L526="Entregado",L526="Facturado"),IF(AND(ISNUMBER(V526),ISNUMBER(N526),INT(Ajustes!$C$5)-INT(N526)&gt;V526),IF(L526="Entregado","Sin facturar","Cobro vencido"),""),IF(AND(ISNUMBER(V526),ISNUMBER(Q526),Q526&gt;V526),INDEX(Ajustes!$E$9:$E$17,MATCH(L526,Ajustes!$B$9:$B$17,0)),""))))))</f>
        <v/>
      </c>
      <c r="B526" s="22" t="n"/>
      <c r="C526" s="23" t="n"/>
      <c r="D526" s="24" t="n"/>
      <c r="E526" s="25" t="n"/>
      <c r="F526" s="25" t="n"/>
      <c r="G526" s="25" t="n"/>
      <c r="H526" s="26" t="n"/>
      <c r="I526" s="23" t="n"/>
      <c r="J526" s="25" t="n"/>
      <c r="K526" s="25" t="n"/>
      <c r="L526" s="25" t="n"/>
      <c r="M526" s="23" t="n"/>
      <c r="N526" s="23" t="n"/>
      <c r="O526" s="27" t="n"/>
      <c r="P526" s="25" t="n"/>
      <c r="Q526" s="28" t="str">
        <f>IF(OR(T526=0,L526="Cobrado",L526="Anulado",NOT(ISNUMBER(U526))),"",MAX(0,INT(Ajustes!$C$5)-INT(U526)))</f>
        <v/>
      </c>
      <c r="R526" s="28" t="str">
        <f>IF(OR(T526=0,L526="Anulado",NOT(ISNUMBER(N526)),NOT(ISNUMBER(I526))),"",IF(INT(N526)=INT(I526),"Sí",IF(INT(N526)&gt;INT(I526),"Tarde","Antes")))</f>
        <v/>
      </c>
      <c r="S526" t="str">
        <f>IF(T526=0,"",IF(L526="","falta el estado",IF(NOT(ISNUMBER(MATCH(L526,Ajustes!$B$9:$B$17,0))),"el estado no es de la lista",IF(E526="","falta el cliente",IF(OR(AND(C526&lt;&gt;"",NOT(ISNUMBER(C526))),AND(I526&lt;&gt;"",NOT(ISNUMBER(I526))),AND(M526&lt;&gt;"",NOT(ISNUMBER(M526))),AND(N526&lt;&gt;"",NOT(ISNUMBER(N526)))),"hay una fecha mal escrita",IF(AND(H526&lt;&gt;"",NOT(ISNUMBER(H526))),"el importe no es un número",IF(C526="","falta «Recibido el»",IF(AND(L526&lt;&gt;"Recibido",L526&lt;&gt;"Anulado",I526=""),"falta la entrega acordada",IF(AND(L526&lt;&gt;"Recibido",L526&lt;&gt;"Anulado",M526=""),"falta la fecha del estado",IF(AND(OR(L526="Entregado",L526="Facturado",L526="Cobrado"),N526=""),"falta «Entregado el»",IF(AND(N526&lt;&gt;"",OR(L526="Recibido",L526="Confirmado",L526="Preparado",L526="En reparto")),"tiene «Entregado el»: cambia el estado",IF(OR(INT(C526)&gt;INT(Ajustes!$C$5),AND(M526&lt;&gt;"",INT(M526)&gt;INT(Ajustes!$C$5)),AND(N526&lt;&gt;"",INT(N526)&gt;INT(Ajustes!$C$5))),"hay una fecha posterior a hoy",IF(AND(M526&lt;&gt;"",INT(M526)&lt;INT(C526)),"la fecha del estado es anterior a «Recibido el»",IF(AND(N526&lt;&gt;"",INT(N526)&lt;INT(C526)),"«Entregado el» es anterior a «Recibido el»",""))))))))))))))</f>
        <v/>
      </c>
      <c r="T526">
        <f>IF(COUNTA(B526:P526)&gt;0,1,0)</f>
        <v>0</v>
      </c>
      <c r="U526" t="str">
        <f>IF(T526=0,"",IF(AND(L526="Recibido",M526=""),IF(C526="","",C526),IF(M526="","",M526)))</f>
        <v/>
      </c>
      <c r="V526" t="str">
        <f>IF(OR(T526=0,NOT(ISNUMBER(MATCH(L526,Ajustes!$B$9:$B$17,0)))),"",IF(INDEX(Ajustes!$C$9:$C$17,MATCH(L526,Ajustes!$B$9:$B$17,0))="","",INDEX(Ajustes!$C$9:$C$17,MATCH(L526,Ajustes!$B$9:$B$17,0))))</f>
        <v/>
      </c>
      <c r="W526">
        <f>IF(AND(T526=1,N526="",OR(L526="Recibido",L526="Confirmado",L526="Preparado",L526="En reparto",L526="Incidencia")),1,0)</f>
        <v>0</v>
      </c>
      <c r="X526">
        <f>IF(S526&lt;&gt;"",1,0)</f>
        <v>0</v>
      </c>
      <c r="Y526">
        <f>IF(A526&lt;&gt;"",1,0)</f>
        <v>0</v>
      </c>
      <c r="Z526">
        <f>IF(T526=1,ROW()-5,0)</f>
        <v>0</v>
      </c>
    </row>
    <row r="527">
      <c r="A527" s="21" t="str">
        <f>IF(T527=0,"",IF(S527&lt;&gt;"","Revisa: "&amp;S527,IF(OR(L527="Cobrado",L527="Anulado"),"",IF(AND(N527="",OR(L527="Recibido",L527="Confirmado",L527="Preparado",L527="En reparto",L527="Incidencia"),ISNUMBER(I527),INT(Ajustes!$C$5)&gt;INT(I527)),"Retrasado",IF(OR(L527="Entregado",L527="Facturado"),IF(AND(ISNUMBER(V527),ISNUMBER(N527),INT(Ajustes!$C$5)-INT(N527)&gt;V527),IF(L527="Entregado","Sin facturar","Cobro vencido"),""),IF(AND(ISNUMBER(V527),ISNUMBER(Q527),Q527&gt;V527),INDEX(Ajustes!$E$9:$E$17,MATCH(L527,Ajustes!$B$9:$B$17,0)),""))))))</f>
        <v/>
      </c>
      <c r="B527" s="22" t="n"/>
      <c r="C527" s="23" t="n"/>
      <c r="D527" s="24" t="n"/>
      <c r="E527" s="25" t="n"/>
      <c r="F527" s="25" t="n"/>
      <c r="G527" s="25" t="n"/>
      <c r="H527" s="26" t="n"/>
      <c r="I527" s="23" t="n"/>
      <c r="J527" s="25" t="n"/>
      <c r="K527" s="25" t="n"/>
      <c r="L527" s="25" t="n"/>
      <c r="M527" s="23" t="n"/>
      <c r="N527" s="23" t="n"/>
      <c r="O527" s="27" t="n"/>
      <c r="P527" s="25" t="n"/>
      <c r="Q527" s="28" t="str">
        <f>IF(OR(T527=0,L527="Cobrado",L527="Anulado",NOT(ISNUMBER(U527))),"",MAX(0,INT(Ajustes!$C$5)-INT(U527)))</f>
        <v/>
      </c>
      <c r="R527" s="28" t="str">
        <f>IF(OR(T527=0,L527="Anulado",NOT(ISNUMBER(N527)),NOT(ISNUMBER(I527))),"",IF(INT(N527)=INT(I527),"Sí",IF(INT(N527)&gt;INT(I527),"Tarde","Antes")))</f>
        <v/>
      </c>
      <c r="S527" t="str">
        <f>IF(T527=0,"",IF(L527="","falta el estado",IF(NOT(ISNUMBER(MATCH(L527,Ajustes!$B$9:$B$17,0))),"el estado no es de la lista",IF(E527="","falta el cliente",IF(OR(AND(C527&lt;&gt;"",NOT(ISNUMBER(C527))),AND(I527&lt;&gt;"",NOT(ISNUMBER(I527))),AND(M527&lt;&gt;"",NOT(ISNUMBER(M527))),AND(N527&lt;&gt;"",NOT(ISNUMBER(N527)))),"hay una fecha mal escrita",IF(AND(H527&lt;&gt;"",NOT(ISNUMBER(H527))),"el importe no es un número",IF(C527="","falta «Recibido el»",IF(AND(L527&lt;&gt;"Recibido",L527&lt;&gt;"Anulado",I527=""),"falta la entrega acordada",IF(AND(L527&lt;&gt;"Recibido",L527&lt;&gt;"Anulado",M527=""),"falta la fecha del estado",IF(AND(OR(L527="Entregado",L527="Facturado",L527="Cobrado"),N527=""),"falta «Entregado el»",IF(AND(N527&lt;&gt;"",OR(L527="Recibido",L527="Confirmado",L527="Preparado",L527="En reparto")),"tiene «Entregado el»: cambia el estado",IF(OR(INT(C527)&gt;INT(Ajustes!$C$5),AND(M527&lt;&gt;"",INT(M527)&gt;INT(Ajustes!$C$5)),AND(N527&lt;&gt;"",INT(N527)&gt;INT(Ajustes!$C$5))),"hay una fecha posterior a hoy",IF(AND(M527&lt;&gt;"",INT(M527)&lt;INT(C527)),"la fecha del estado es anterior a «Recibido el»",IF(AND(N527&lt;&gt;"",INT(N527)&lt;INT(C527)),"«Entregado el» es anterior a «Recibido el»",""))))))))))))))</f>
        <v/>
      </c>
      <c r="T527">
        <f>IF(COUNTA(B527:P527)&gt;0,1,0)</f>
        <v>0</v>
      </c>
      <c r="U527" t="str">
        <f>IF(T527=0,"",IF(AND(L527="Recibido",M527=""),IF(C527="","",C527),IF(M527="","",M527)))</f>
        <v/>
      </c>
      <c r="V527" t="str">
        <f>IF(OR(T527=0,NOT(ISNUMBER(MATCH(L527,Ajustes!$B$9:$B$17,0)))),"",IF(INDEX(Ajustes!$C$9:$C$17,MATCH(L527,Ajustes!$B$9:$B$17,0))="","",INDEX(Ajustes!$C$9:$C$17,MATCH(L527,Ajustes!$B$9:$B$17,0))))</f>
        <v/>
      </c>
      <c r="W527">
        <f>IF(AND(T527=1,N527="",OR(L527="Recibido",L527="Confirmado",L527="Preparado",L527="En reparto",L527="Incidencia")),1,0)</f>
        <v>0</v>
      </c>
      <c r="X527">
        <f>IF(S527&lt;&gt;"",1,0)</f>
        <v>0</v>
      </c>
      <c r="Y527">
        <f>IF(A527&lt;&gt;"",1,0)</f>
        <v>0</v>
      </c>
      <c r="Z527">
        <f>IF(T527=1,ROW()-5,0)</f>
        <v>0</v>
      </c>
    </row>
    <row r="528">
      <c r="A528" s="21" t="str">
        <f>IF(T528=0,"",IF(S528&lt;&gt;"","Revisa: "&amp;S528,IF(OR(L528="Cobrado",L528="Anulado"),"",IF(AND(N528="",OR(L528="Recibido",L528="Confirmado",L528="Preparado",L528="En reparto",L528="Incidencia"),ISNUMBER(I528),INT(Ajustes!$C$5)&gt;INT(I528)),"Retrasado",IF(OR(L528="Entregado",L528="Facturado"),IF(AND(ISNUMBER(V528),ISNUMBER(N528),INT(Ajustes!$C$5)-INT(N528)&gt;V528),IF(L528="Entregado","Sin facturar","Cobro vencido"),""),IF(AND(ISNUMBER(V528),ISNUMBER(Q528),Q528&gt;V528),INDEX(Ajustes!$E$9:$E$17,MATCH(L528,Ajustes!$B$9:$B$17,0)),""))))))</f>
        <v/>
      </c>
      <c r="B528" s="22" t="n"/>
      <c r="C528" s="23" t="n"/>
      <c r="D528" s="24" t="n"/>
      <c r="E528" s="25" t="n"/>
      <c r="F528" s="25" t="n"/>
      <c r="G528" s="25" t="n"/>
      <c r="H528" s="26" t="n"/>
      <c r="I528" s="23" t="n"/>
      <c r="J528" s="25" t="n"/>
      <c r="K528" s="25" t="n"/>
      <c r="L528" s="25" t="n"/>
      <c r="M528" s="23" t="n"/>
      <c r="N528" s="23" t="n"/>
      <c r="O528" s="27" t="n"/>
      <c r="P528" s="25" t="n"/>
      <c r="Q528" s="28" t="str">
        <f>IF(OR(T528=0,L528="Cobrado",L528="Anulado",NOT(ISNUMBER(U528))),"",MAX(0,INT(Ajustes!$C$5)-INT(U528)))</f>
        <v/>
      </c>
      <c r="R528" s="28" t="str">
        <f>IF(OR(T528=0,L528="Anulado",NOT(ISNUMBER(N528)),NOT(ISNUMBER(I528))),"",IF(INT(N528)=INT(I528),"Sí",IF(INT(N528)&gt;INT(I528),"Tarde","Antes")))</f>
        <v/>
      </c>
      <c r="S528" t="str">
        <f>IF(T528=0,"",IF(L528="","falta el estado",IF(NOT(ISNUMBER(MATCH(L528,Ajustes!$B$9:$B$17,0))),"el estado no es de la lista",IF(E528="","falta el cliente",IF(OR(AND(C528&lt;&gt;"",NOT(ISNUMBER(C528))),AND(I528&lt;&gt;"",NOT(ISNUMBER(I528))),AND(M528&lt;&gt;"",NOT(ISNUMBER(M528))),AND(N528&lt;&gt;"",NOT(ISNUMBER(N528)))),"hay una fecha mal escrita",IF(AND(H528&lt;&gt;"",NOT(ISNUMBER(H528))),"el importe no es un número",IF(C528="","falta «Recibido el»",IF(AND(L528&lt;&gt;"Recibido",L528&lt;&gt;"Anulado",I528=""),"falta la entrega acordada",IF(AND(L528&lt;&gt;"Recibido",L528&lt;&gt;"Anulado",M528=""),"falta la fecha del estado",IF(AND(OR(L528="Entregado",L528="Facturado",L528="Cobrado"),N528=""),"falta «Entregado el»",IF(AND(N528&lt;&gt;"",OR(L528="Recibido",L528="Confirmado",L528="Preparado",L528="En reparto")),"tiene «Entregado el»: cambia el estado",IF(OR(INT(C528)&gt;INT(Ajustes!$C$5),AND(M528&lt;&gt;"",INT(M528)&gt;INT(Ajustes!$C$5)),AND(N528&lt;&gt;"",INT(N528)&gt;INT(Ajustes!$C$5))),"hay una fecha posterior a hoy",IF(AND(M528&lt;&gt;"",INT(M528)&lt;INT(C528)),"la fecha del estado es anterior a «Recibido el»",IF(AND(N528&lt;&gt;"",INT(N528)&lt;INT(C528)),"«Entregado el» es anterior a «Recibido el»",""))))))))))))))</f>
        <v/>
      </c>
      <c r="T528">
        <f>IF(COUNTA(B528:P528)&gt;0,1,0)</f>
        <v>0</v>
      </c>
      <c r="U528" t="str">
        <f>IF(T528=0,"",IF(AND(L528="Recibido",M528=""),IF(C528="","",C528),IF(M528="","",M528)))</f>
        <v/>
      </c>
      <c r="V528" t="str">
        <f>IF(OR(T528=0,NOT(ISNUMBER(MATCH(L528,Ajustes!$B$9:$B$17,0)))),"",IF(INDEX(Ajustes!$C$9:$C$17,MATCH(L528,Ajustes!$B$9:$B$17,0))="","",INDEX(Ajustes!$C$9:$C$17,MATCH(L528,Ajustes!$B$9:$B$17,0))))</f>
        <v/>
      </c>
      <c r="W528">
        <f>IF(AND(T528=1,N528="",OR(L528="Recibido",L528="Confirmado",L528="Preparado",L528="En reparto",L528="Incidencia")),1,0)</f>
        <v>0</v>
      </c>
      <c r="X528">
        <f>IF(S528&lt;&gt;"",1,0)</f>
        <v>0</v>
      </c>
      <c r="Y528">
        <f>IF(A528&lt;&gt;"",1,0)</f>
        <v>0</v>
      </c>
      <c r="Z528">
        <f>IF(T528=1,ROW()-5,0)</f>
        <v>0</v>
      </c>
    </row>
    <row r="529">
      <c r="A529" s="21" t="str">
        <f>IF(T529=0,"",IF(S529&lt;&gt;"","Revisa: "&amp;S529,IF(OR(L529="Cobrado",L529="Anulado"),"",IF(AND(N529="",OR(L529="Recibido",L529="Confirmado",L529="Preparado",L529="En reparto",L529="Incidencia"),ISNUMBER(I529),INT(Ajustes!$C$5)&gt;INT(I529)),"Retrasado",IF(OR(L529="Entregado",L529="Facturado"),IF(AND(ISNUMBER(V529),ISNUMBER(N529),INT(Ajustes!$C$5)-INT(N529)&gt;V529),IF(L529="Entregado","Sin facturar","Cobro vencido"),""),IF(AND(ISNUMBER(V529),ISNUMBER(Q529),Q529&gt;V529),INDEX(Ajustes!$E$9:$E$17,MATCH(L529,Ajustes!$B$9:$B$17,0)),""))))))</f>
        <v/>
      </c>
      <c r="B529" s="22" t="n"/>
      <c r="C529" s="23" t="n"/>
      <c r="D529" s="24" t="n"/>
      <c r="E529" s="25" t="n"/>
      <c r="F529" s="25" t="n"/>
      <c r="G529" s="25" t="n"/>
      <c r="H529" s="26" t="n"/>
      <c r="I529" s="23" t="n"/>
      <c r="J529" s="25" t="n"/>
      <c r="K529" s="25" t="n"/>
      <c r="L529" s="25" t="n"/>
      <c r="M529" s="23" t="n"/>
      <c r="N529" s="23" t="n"/>
      <c r="O529" s="27" t="n"/>
      <c r="P529" s="25" t="n"/>
      <c r="Q529" s="28" t="str">
        <f>IF(OR(T529=0,L529="Cobrado",L529="Anulado",NOT(ISNUMBER(U529))),"",MAX(0,INT(Ajustes!$C$5)-INT(U529)))</f>
        <v/>
      </c>
      <c r="R529" s="28" t="str">
        <f>IF(OR(T529=0,L529="Anulado",NOT(ISNUMBER(N529)),NOT(ISNUMBER(I529))),"",IF(INT(N529)=INT(I529),"Sí",IF(INT(N529)&gt;INT(I529),"Tarde","Antes")))</f>
        <v/>
      </c>
      <c r="S529" t="str">
        <f>IF(T529=0,"",IF(L529="","falta el estado",IF(NOT(ISNUMBER(MATCH(L529,Ajustes!$B$9:$B$17,0))),"el estado no es de la lista",IF(E529="","falta el cliente",IF(OR(AND(C529&lt;&gt;"",NOT(ISNUMBER(C529))),AND(I529&lt;&gt;"",NOT(ISNUMBER(I529))),AND(M529&lt;&gt;"",NOT(ISNUMBER(M529))),AND(N529&lt;&gt;"",NOT(ISNUMBER(N529)))),"hay una fecha mal escrita",IF(AND(H529&lt;&gt;"",NOT(ISNUMBER(H529))),"el importe no es un número",IF(C529="","falta «Recibido el»",IF(AND(L529&lt;&gt;"Recibido",L529&lt;&gt;"Anulado",I529=""),"falta la entrega acordada",IF(AND(L529&lt;&gt;"Recibido",L529&lt;&gt;"Anulado",M529=""),"falta la fecha del estado",IF(AND(OR(L529="Entregado",L529="Facturado",L529="Cobrado"),N529=""),"falta «Entregado el»",IF(AND(N529&lt;&gt;"",OR(L529="Recibido",L529="Confirmado",L529="Preparado",L529="En reparto")),"tiene «Entregado el»: cambia el estado",IF(OR(INT(C529)&gt;INT(Ajustes!$C$5),AND(M529&lt;&gt;"",INT(M529)&gt;INT(Ajustes!$C$5)),AND(N529&lt;&gt;"",INT(N529)&gt;INT(Ajustes!$C$5))),"hay una fecha posterior a hoy",IF(AND(M529&lt;&gt;"",INT(M529)&lt;INT(C529)),"la fecha del estado es anterior a «Recibido el»",IF(AND(N529&lt;&gt;"",INT(N529)&lt;INT(C529)),"«Entregado el» es anterior a «Recibido el»",""))))))))))))))</f>
        <v/>
      </c>
      <c r="T529">
        <f>IF(COUNTA(B529:P529)&gt;0,1,0)</f>
        <v>0</v>
      </c>
      <c r="U529" t="str">
        <f>IF(T529=0,"",IF(AND(L529="Recibido",M529=""),IF(C529="","",C529),IF(M529="","",M529)))</f>
        <v/>
      </c>
      <c r="V529" t="str">
        <f>IF(OR(T529=0,NOT(ISNUMBER(MATCH(L529,Ajustes!$B$9:$B$17,0)))),"",IF(INDEX(Ajustes!$C$9:$C$17,MATCH(L529,Ajustes!$B$9:$B$17,0))="","",INDEX(Ajustes!$C$9:$C$17,MATCH(L529,Ajustes!$B$9:$B$17,0))))</f>
        <v/>
      </c>
      <c r="W529">
        <f>IF(AND(T529=1,N529="",OR(L529="Recibido",L529="Confirmado",L529="Preparado",L529="En reparto",L529="Incidencia")),1,0)</f>
        <v>0</v>
      </c>
      <c r="X529">
        <f>IF(S529&lt;&gt;"",1,0)</f>
        <v>0</v>
      </c>
      <c r="Y529">
        <f>IF(A529&lt;&gt;"",1,0)</f>
        <v>0</v>
      </c>
      <c r="Z529">
        <f>IF(T529=1,ROW()-5,0)</f>
        <v>0</v>
      </c>
    </row>
    <row r="530">
      <c r="A530" s="21" t="str">
        <f>IF(T530=0,"",IF(S530&lt;&gt;"","Revisa: "&amp;S530,IF(OR(L530="Cobrado",L530="Anulado"),"",IF(AND(N530="",OR(L530="Recibido",L530="Confirmado",L530="Preparado",L530="En reparto",L530="Incidencia"),ISNUMBER(I530),INT(Ajustes!$C$5)&gt;INT(I530)),"Retrasado",IF(OR(L530="Entregado",L530="Facturado"),IF(AND(ISNUMBER(V530),ISNUMBER(N530),INT(Ajustes!$C$5)-INT(N530)&gt;V530),IF(L530="Entregado","Sin facturar","Cobro vencido"),""),IF(AND(ISNUMBER(V530),ISNUMBER(Q530),Q530&gt;V530),INDEX(Ajustes!$E$9:$E$17,MATCH(L530,Ajustes!$B$9:$B$17,0)),""))))))</f>
        <v/>
      </c>
      <c r="B530" s="22" t="n"/>
      <c r="C530" s="23" t="n"/>
      <c r="D530" s="24" t="n"/>
      <c r="E530" s="25" t="n"/>
      <c r="F530" s="25" t="n"/>
      <c r="G530" s="25" t="n"/>
      <c r="H530" s="26" t="n"/>
      <c r="I530" s="23" t="n"/>
      <c r="J530" s="25" t="n"/>
      <c r="K530" s="25" t="n"/>
      <c r="L530" s="25" t="n"/>
      <c r="M530" s="23" t="n"/>
      <c r="N530" s="23" t="n"/>
      <c r="O530" s="27" t="n"/>
      <c r="P530" s="25" t="n"/>
      <c r="Q530" s="28" t="str">
        <f>IF(OR(T530=0,L530="Cobrado",L530="Anulado",NOT(ISNUMBER(U530))),"",MAX(0,INT(Ajustes!$C$5)-INT(U530)))</f>
        <v/>
      </c>
      <c r="R530" s="28" t="str">
        <f>IF(OR(T530=0,L530="Anulado",NOT(ISNUMBER(N530)),NOT(ISNUMBER(I530))),"",IF(INT(N530)=INT(I530),"Sí",IF(INT(N530)&gt;INT(I530),"Tarde","Antes")))</f>
        <v/>
      </c>
      <c r="S530" t="str">
        <f>IF(T530=0,"",IF(L530="","falta el estado",IF(NOT(ISNUMBER(MATCH(L530,Ajustes!$B$9:$B$17,0))),"el estado no es de la lista",IF(E530="","falta el cliente",IF(OR(AND(C530&lt;&gt;"",NOT(ISNUMBER(C530))),AND(I530&lt;&gt;"",NOT(ISNUMBER(I530))),AND(M530&lt;&gt;"",NOT(ISNUMBER(M530))),AND(N530&lt;&gt;"",NOT(ISNUMBER(N530)))),"hay una fecha mal escrita",IF(AND(H530&lt;&gt;"",NOT(ISNUMBER(H530))),"el importe no es un número",IF(C530="","falta «Recibido el»",IF(AND(L530&lt;&gt;"Recibido",L530&lt;&gt;"Anulado",I530=""),"falta la entrega acordada",IF(AND(L530&lt;&gt;"Recibido",L530&lt;&gt;"Anulado",M530=""),"falta la fecha del estado",IF(AND(OR(L530="Entregado",L530="Facturado",L530="Cobrado"),N530=""),"falta «Entregado el»",IF(AND(N530&lt;&gt;"",OR(L530="Recibido",L530="Confirmado",L530="Preparado",L530="En reparto")),"tiene «Entregado el»: cambia el estado",IF(OR(INT(C530)&gt;INT(Ajustes!$C$5),AND(M530&lt;&gt;"",INT(M530)&gt;INT(Ajustes!$C$5)),AND(N530&lt;&gt;"",INT(N530)&gt;INT(Ajustes!$C$5))),"hay una fecha posterior a hoy",IF(AND(M530&lt;&gt;"",INT(M530)&lt;INT(C530)),"la fecha del estado es anterior a «Recibido el»",IF(AND(N530&lt;&gt;"",INT(N530)&lt;INT(C530)),"«Entregado el» es anterior a «Recibido el»",""))))))))))))))</f>
        <v/>
      </c>
      <c r="T530">
        <f>IF(COUNTA(B530:P530)&gt;0,1,0)</f>
        <v>0</v>
      </c>
      <c r="U530" t="str">
        <f>IF(T530=0,"",IF(AND(L530="Recibido",M530=""),IF(C530="","",C530),IF(M530="","",M530)))</f>
        <v/>
      </c>
      <c r="V530" t="str">
        <f>IF(OR(T530=0,NOT(ISNUMBER(MATCH(L530,Ajustes!$B$9:$B$17,0)))),"",IF(INDEX(Ajustes!$C$9:$C$17,MATCH(L530,Ajustes!$B$9:$B$17,0))="","",INDEX(Ajustes!$C$9:$C$17,MATCH(L530,Ajustes!$B$9:$B$17,0))))</f>
        <v/>
      </c>
      <c r="W530">
        <f>IF(AND(T530=1,N530="",OR(L530="Recibido",L530="Confirmado",L530="Preparado",L530="En reparto",L530="Incidencia")),1,0)</f>
        <v>0</v>
      </c>
      <c r="X530">
        <f>IF(S530&lt;&gt;"",1,0)</f>
        <v>0</v>
      </c>
      <c r="Y530">
        <f>IF(A530&lt;&gt;"",1,0)</f>
        <v>0</v>
      </c>
      <c r="Z530">
        <f>IF(T530=1,ROW()-5,0)</f>
        <v>0</v>
      </c>
    </row>
    <row r="531">
      <c r="A531" s="21" t="str">
        <f>IF(T531=0,"",IF(S531&lt;&gt;"","Revisa: "&amp;S531,IF(OR(L531="Cobrado",L531="Anulado"),"",IF(AND(N531="",OR(L531="Recibido",L531="Confirmado",L531="Preparado",L531="En reparto",L531="Incidencia"),ISNUMBER(I531),INT(Ajustes!$C$5)&gt;INT(I531)),"Retrasado",IF(OR(L531="Entregado",L531="Facturado"),IF(AND(ISNUMBER(V531),ISNUMBER(N531),INT(Ajustes!$C$5)-INT(N531)&gt;V531),IF(L531="Entregado","Sin facturar","Cobro vencido"),""),IF(AND(ISNUMBER(V531),ISNUMBER(Q531),Q531&gt;V531),INDEX(Ajustes!$E$9:$E$17,MATCH(L531,Ajustes!$B$9:$B$17,0)),""))))))</f>
        <v/>
      </c>
      <c r="B531" s="22" t="n"/>
      <c r="C531" s="23" t="n"/>
      <c r="D531" s="24" t="n"/>
      <c r="E531" s="25" t="n"/>
      <c r="F531" s="25" t="n"/>
      <c r="G531" s="25" t="n"/>
      <c r="H531" s="26" t="n"/>
      <c r="I531" s="23" t="n"/>
      <c r="J531" s="25" t="n"/>
      <c r="K531" s="25" t="n"/>
      <c r="L531" s="25" t="n"/>
      <c r="M531" s="23" t="n"/>
      <c r="N531" s="23" t="n"/>
      <c r="O531" s="27" t="n"/>
      <c r="P531" s="25" t="n"/>
      <c r="Q531" s="28" t="str">
        <f>IF(OR(T531=0,L531="Cobrado",L531="Anulado",NOT(ISNUMBER(U531))),"",MAX(0,INT(Ajustes!$C$5)-INT(U531)))</f>
        <v/>
      </c>
      <c r="R531" s="28" t="str">
        <f>IF(OR(T531=0,L531="Anulado",NOT(ISNUMBER(N531)),NOT(ISNUMBER(I531))),"",IF(INT(N531)=INT(I531),"Sí",IF(INT(N531)&gt;INT(I531),"Tarde","Antes")))</f>
        <v/>
      </c>
      <c r="S531" t="str">
        <f>IF(T531=0,"",IF(L531="","falta el estado",IF(NOT(ISNUMBER(MATCH(L531,Ajustes!$B$9:$B$17,0))),"el estado no es de la lista",IF(E531="","falta el cliente",IF(OR(AND(C531&lt;&gt;"",NOT(ISNUMBER(C531))),AND(I531&lt;&gt;"",NOT(ISNUMBER(I531))),AND(M531&lt;&gt;"",NOT(ISNUMBER(M531))),AND(N531&lt;&gt;"",NOT(ISNUMBER(N531)))),"hay una fecha mal escrita",IF(AND(H531&lt;&gt;"",NOT(ISNUMBER(H531))),"el importe no es un número",IF(C531="","falta «Recibido el»",IF(AND(L531&lt;&gt;"Recibido",L531&lt;&gt;"Anulado",I531=""),"falta la entrega acordada",IF(AND(L531&lt;&gt;"Recibido",L531&lt;&gt;"Anulado",M531=""),"falta la fecha del estado",IF(AND(OR(L531="Entregado",L531="Facturado",L531="Cobrado"),N531=""),"falta «Entregado el»",IF(AND(N531&lt;&gt;"",OR(L531="Recibido",L531="Confirmado",L531="Preparado",L531="En reparto")),"tiene «Entregado el»: cambia el estado",IF(OR(INT(C531)&gt;INT(Ajustes!$C$5),AND(M531&lt;&gt;"",INT(M531)&gt;INT(Ajustes!$C$5)),AND(N531&lt;&gt;"",INT(N531)&gt;INT(Ajustes!$C$5))),"hay una fecha posterior a hoy",IF(AND(M531&lt;&gt;"",INT(M531)&lt;INT(C531)),"la fecha del estado es anterior a «Recibido el»",IF(AND(N531&lt;&gt;"",INT(N531)&lt;INT(C531)),"«Entregado el» es anterior a «Recibido el»",""))))))))))))))</f>
        <v/>
      </c>
      <c r="T531">
        <f>IF(COUNTA(B531:P531)&gt;0,1,0)</f>
        <v>0</v>
      </c>
      <c r="U531" t="str">
        <f>IF(T531=0,"",IF(AND(L531="Recibido",M531=""),IF(C531="","",C531),IF(M531="","",M531)))</f>
        <v/>
      </c>
      <c r="V531" t="str">
        <f>IF(OR(T531=0,NOT(ISNUMBER(MATCH(L531,Ajustes!$B$9:$B$17,0)))),"",IF(INDEX(Ajustes!$C$9:$C$17,MATCH(L531,Ajustes!$B$9:$B$17,0))="","",INDEX(Ajustes!$C$9:$C$17,MATCH(L531,Ajustes!$B$9:$B$17,0))))</f>
        <v/>
      </c>
      <c r="W531">
        <f>IF(AND(T531=1,N531="",OR(L531="Recibido",L531="Confirmado",L531="Preparado",L531="En reparto",L531="Incidencia")),1,0)</f>
        <v>0</v>
      </c>
      <c r="X531">
        <f>IF(S531&lt;&gt;"",1,0)</f>
        <v>0</v>
      </c>
      <c r="Y531">
        <f>IF(A531&lt;&gt;"",1,0)</f>
        <v>0</v>
      </c>
      <c r="Z531">
        <f>IF(T531=1,ROW()-5,0)</f>
        <v>0</v>
      </c>
    </row>
    <row r="532">
      <c r="A532" s="21" t="str">
        <f>IF(T532=0,"",IF(S532&lt;&gt;"","Revisa: "&amp;S532,IF(OR(L532="Cobrado",L532="Anulado"),"",IF(AND(N532="",OR(L532="Recibido",L532="Confirmado",L532="Preparado",L532="En reparto",L532="Incidencia"),ISNUMBER(I532),INT(Ajustes!$C$5)&gt;INT(I532)),"Retrasado",IF(OR(L532="Entregado",L532="Facturado"),IF(AND(ISNUMBER(V532),ISNUMBER(N532),INT(Ajustes!$C$5)-INT(N532)&gt;V532),IF(L532="Entregado","Sin facturar","Cobro vencido"),""),IF(AND(ISNUMBER(V532),ISNUMBER(Q532),Q532&gt;V532),INDEX(Ajustes!$E$9:$E$17,MATCH(L532,Ajustes!$B$9:$B$17,0)),""))))))</f>
        <v/>
      </c>
      <c r="B532" s="22" t="n"/>
      <c r="C532" s="23" t="n"/>
      <c r="D532" s="24" t="n"/>
      <c r="E532" s="25" t="n"/>
      <c r="F532" s="25" t="n"/>
      <c r="G532" s="25" t="n"/>
      <c r="H532" s="26" t="n"/>
      <c r="I532" s="23" t="n"/>
      <c r="J532" s="25" t="n"/>
      <c r="K532" s="25" t="n"/>
      <c r="L532" s="25" t="n"/>
      <c r="M532" s="23" t="n"/>
      <c r="N532" s="23" t="n"/>
      <c r="O532" s="27" t="n"/>
      <c r="P532" s="25" t="n"/>
      <c r="Q532" s="28" t="str">
        <f>IF(OR(T532=0,L532="Cobrado",L532="Anulado",NOT(ISNUMBER(U532))),"",MAX(0,INT(Ajustes!$C$5)-INT(U532)))</f>
        <v/>
      </c>
      <c r="R532" s="28" t="str">
        <f>IF(OR(T532=0,L532="Anulado",NOT(ISNUMBER(N532)),NOT(ISNUMBER(I532))),"",IF(INT(N532)=INT(I532),"Sí",IF(INT(N532)&gt;INT(I532),"Tarde","Antes")))</f>
        <v/>
      </c>
      <c r="S532" t="str">
        <f>IF(T532=0,"",IF(L532="","falta el estado",IF(NOT(ISNUMBER(MATCH(L532,Ajustes!$B$9:$B$17,0))),"el estado no es de la lista",IF(E532="","falta el cliente",IF(OR(AND(C532&lt;&gt;"",NOT(ISNUMBER(C532))),AND(I532&lt;&gt;"",NOT(ISNUMBER(I532))),AND(M532&lt;&gt;"",NOT(ISNUMBER(M532))),AND(N532&lt;&gt;"",NOT(ISNUMBER(N532)))),"hay una fecha mal escrita",IF(AND(H532&lt;&gt;"",NOT(ISNUMBER(H532))),"el importe no es un número",IF(C532="","falta «Recibido el»",IF(AND(L532&lt;&gt;"Recibido",L532&lt;&gt;"Anulado",I532=""),"falta la entrega acordada",IF(AND(L532&lt;&gt;"Recibido",L532&lt;&gt;"Anulado",M532=""),"falta la fecha del estado",IF(AND(OR(L532="Entregado",L532="Facturado",L532="Cobrado"),N532=""),"falta «Entregado el»",IF(AND(N532&lt;&gt;"",OR(L532="Recibido",L532="Confirmado",L532="Preparado",L532="En reparto")),"tiene «Entregado el»: cambia el estado",IF(OR(INT(C532)&gt;INT(Ajustes!$C$5),AND(M532&lt;&gt;"",INT(M532)&gt;INT(Ajustes!$C$5)),AND(N532&lt;&gt;"",INT(N532)&gt;INT(Ajustes!$C$5))),"hay una fecha posterior a hoy",IF(AND(M532&lt;&gt;"",INT(M532)&lt;INT(C532)),"la fecha del estado es anterior a «Recibido el»",IF(AND(N532&lt;&gt;"",INT(N532)&lt;INT(C532)),"«Entregado el» es anterior a «Recibido el»",""))))))))))))))</f>
        <v/>
      </c>
      <c r="T532">
        <f>IF(COUNTA(B532:P532)&gt;0,1,0)</f>
        <v>0</v>
      </c>
      <c r="U532" t="str">
        <f>IF(T532=0,"",IF(AND(L532="Recibido",M532=""),IF(C532="","",C532),IF(M532="","",M532)))</f>
        <v/>
      </c>
      <c r="V532" t="str">
        <f>IF(OR(T532=0,NOT(ISNUMBER(MATCH(L532,Ajustes!$B$9:$B$17,0)))),"",IF(INDEX(Ajustes!$C$9:$C$17,MATCH(L532,Ajustes!$B$9:$B$17,0))="","",INDEX(Ajustes!$C$9:$C$17,MATCH(L532,Ajustes!$B$9:$B$17,0))))</f>
        <v/>
      </c>
      <c r="W532">
        <f>IF(AND(T532=1,N532="",OR(L532="Recibido",L532="Confirmado",L532="Preparado",L532="En reparto",L532="Incidencia")),1,0)</f>
        <v>0</v>
      </c>
      <c r="X532">
        <f>IF(S532&lt;&gt;"",1,0)</f>
        <v>0</v>
      </c>
      <c r="Y532">
        <f>IF(A532&lt;&gt;"",1,0)</f>
        <v>0</v>
      </c>
      <c r="Z532">
        <f>IF(T532=1,ROW()-5,0)</f>
        <v>0</v>
      </c>
    </row>
    <row r="533">
      <c r="A533" s="21" t="str">
        <f>IF(T533=0,"",IF(S533&lt;&gt;"","Revisa: "&amp;S533,IF(OR(L533="Cobrado",L533="Anulado"),"",IF(AND(N533="",OR(L533="Recibido",L533="Confirmado",L533="Preparado",L533="En reparto",L533="Incidencia"),ISNUMBER(I533),INT(Ajustes!$C$5)&gt;INT(I533)),"Retrasado",IF(OR(L533="Entregado",L533="Facturado"),IF(AND(ISNUMBER(V533),ISNUMBER(N533),INT(Ajustes!$C$5)-INT(N533)&gt;V533),IF(L533="Entregado","Sin facturar","Cobro vencido"),""),IF(AND(ISNUMBER(V533),ISNUMBER(Q533),Q533&gt;V533),INDEX(Ajustes!$E$9:$E$17,MATCH(L533,Ajustes!$B$9:$B$17,0)),""))))))</f>
        <v/>
      </c>
      <c r="B533" s="22" t="n"/>
      <c r="C533" s="23" t="n"/>
      <c r="D533" s="24" t="n"/>
      <c r="E533" s="25" t="n"/>
      <c r="F533" s="25" t="n"/>
      <c r="G533" s="25" t="n"/>
      <c r="H533" s="26" t="n"/>
      <c r="I533" s="23" t="n"/>
      <c r="J533" s="25" t="n"/>
      <c r="K533" s="25" t="n"/>
      <c r="L533" s="25" t="n"/>
      <c r="M533" s="23" t="n"/>
      <c r="N533" s="23" t="n"/>
      <c r="O533" s="27" t="n"/>
      <c r="P533" s="25" t="n"/>
      <c r="Q533" s="28" t="str">
        <f>IF(OR(T533=0,L533="Cobrado",L533="Anulado",NOT(ISNUMBER(U533))),"",MAX(0,INT(Ajustes!$C$5)-INT(U533)))</f>
        <v/>
      </c>
      <c r="R533" s="28" t="str">
        <f>IF(OR(T533=0,L533="Anulado",NOT(ISNUMBER(N533)),NOT(ISNUMBER(I533))),"",IF(INT(N533)=INT(I533),"Sí",IF(INT(N533)&gt;INT(I533),"Tarde","Antes")))</f>
        <v/>
      </c>
      <c r="S533" t="str">
        <f>IF(T533=0,"",IF(L533="","falta el estado",IF(NOT(ISNUMBER(MATCH(L533,Ajustes!$B$9:$B$17,0))),"el estado no es de la lista",IF(E533="","falta el cliente",IF(OR(AND(C533&lt;&gt;"",NOT(ISNUMBER(C533))),AND(I533&lt;&gt;"",NOT(ISNUMBER(I533))),AND(M533&lt;&gt;"",NOT(ISNUMBER(M533))),AND(N533&lt;&gt;"",NOT(ISNUMBER(N533)))),"hay una fecha mal escrita",IF(AND(H533&lt;&gt;"",NOT(ISNUMBER(H533))),"el importe no es un número",IF(C533="","falta «Recibido el»",IF(AND(L533&lt;&gt;"Recibido",L533&lt;&gt;"Anulado",I533=""),"falta la entrega acordada",IF(AND(L533&lt;&gt;"Recibido",L533&lt;&gt;"Anulado",M533=""),"falta la fecha del estado",IF(AND(OR(L533="Entregado",L533="Facturado",L533="Cobrado"),N533=""),"falta «Entregado el»",IF(AND(N533&lt;&gt;"",OR(L533="Recibido",L533="Confirmado",L533="Preparado",L533="En reparto")),"tiene «Entregado el»: cambia el estado",IF(OR(INT(C533)&gt;INT(Ajustes!$C$5),AND(M533&lt;&gt;"",INT(M533)&gt;INT(Ajustes!$C$5)),AND(N533&lt;&gt;"",INT(N533)&gt;INT(Ajustes!$C$5))),"hay una fecha posterior a hoy",IF(AND(M533&lt;&gt;"",INT(M533)&lt;INT(C533)),"la fecha del estado es anterior a «Recibido el»",IF(AND(N533&lt;&gt;"",INT(N533)&lt;INT(C533)),"«Entregado el» es anterior a «Recibido el»",""))))))))))))))</f>
        <v/>
      </c>
      <c r="T533">
        <f>IF(COUNTA(B533:P533)&gt;0,1,0)</f>
        <v>0</v>
      </c>
      <c r="U533" t="str">
        <f>IF(T533=0,"",IF(AND(L533="Recibido",M533=""),IF(C533="","",C533),IF(M533="","",M533)))</f>
        <v/>
      </c>
      <c r="V533" t="str">
        <f>IF(OR(T533=0,NOT(ISNUMBER(MATCH(L533,Ajustes!$B$9:$B$17,0)))),"",IF(INDEX(Ajustes!$C$9:$C$17,MATCH(L533,Ajustes!$B$9:$B$17,0))="","",INDEX(Ajustes!$C$9:$C$17,MATCH(L533,Ajustes!$B$9:$B$17,0))))</f>
        <v/>
      </c>
      <c r="W533">
        <f>IF(AND(T533=1,N533="",OR(L533="Recibido",L533="Confirmado",L533="Preparado",L533="En reparto",L533="Incidencia")),1,0)</f>
        <v>0</v>
      </c>
      <c r="X533">
        <f>IF(S533&lt;&gt;"",1,0)</f>
        <v>0</v>
      </c>
      <c r="Y533">
        <f>IF(A533&lt;&gt;"",1,0)</f>
        <v>0</v>
      </c>
      <c r="Z533">
        <f>IF(T533=1,ROW()-5,0)</f>
        <v>0</v>
      </c>
    </row>
    <row r="534">
      <c r="A534" s="21" t="str">
        <f>IF(T534=0,"",IF(S534&lt;&gt;"","Revisa: "&amp;S534,IF(OR(L534="Cobrado",L534="Anulado"),"",IF(AND(N534="",OR(L534="Recibido",L534="Confirmado",L534="Preparado",L534="En reparto",L534="Incidencia"),ISNUMBER(I534),INT(Ajustes!$C$5)&gt;INT(I534)),"Retrasado",IF(OR(L534="Entregado",L534="Facturado"),IF(AND(ISNUMBER(V534),ISNUMBER(N534),INT(Ajustes!$C$5)-INT(N534)&gt;V534),IF(L534="Entregado","Sin facturar","Cobro vencido"),""),IF(AND(ISNUMBER(V534),ISNUMBER(Q534),Q534&gt;V534),INDEX(Ajustes!$E$9:$E$17,MATCH(L534,Ajustes!$B$9:$B$17,0)),""))))))</f>
        <v/>
      </c>
      <c r="B534" s="22" t="n"/>
      <c r="C534" s="23" t="n"/>
      <c r="D534" s="24" t="n"/>
      <c r="E534" s="25" t="n"/>
      <c r="F534" s="25" t="n"/>
      <c r="G534" s="25" t="n"/>
      <c r="H534" s="26" t="n"/>
      <c r="I534" s="23" t="n"/>
      <c r="J534" s="25" t="n"/>
      <c r="K534" s="25" t="n"/>
      <c r="L534" s="25" t="n"/>
      <c r="M534" s="23" t="n"/>
      <c r="N534" s="23" t="n"/>
      <c r="O534" s="27" t="n"/>
      <c r="P534" s="25" t="n"/>
      <c r="Q534" s="28" t="str">
        <f>IF(OR(T534=0,L534="Cobrado",L534="Anulado",NOT(ISNUMBER(U534))),"",MAX(0,INT(Ajustes!$C$5)-INT(U534)))</f>
        <v/>
      </c>
      <c r="R534" s="28" t="str">
        <f>IF(OR(T534=0,L534="Anulado",NOT(ISNUMBER(N534)),NOT(ISNUMBER(I534))),"",IF(INT(N534)=INT(I534),"Sí",IF(INT(N534)&gt;INT(I534),"Tarde","Antes")))</f>
        <v/>
      </c>
      <c r="S534" t="str">
        <f>IF(T534=0,"",IF(L534="","falta el estado",IF(NOT(ISNUMBER(MATCH(L534,Ajustes!$B$9:$B$17,0))),"el estado no es de la lista",IF(E534="","falta el cliente",IF(OR(AND(C534&lt;&gt;"",NOT(ISNUMBER(C534))),AND(I534&lt;&gt;"",NOT(ISNUMBER(I534))),AND(M534&lt;&gt;"",NOT(ISNUMBER(M534))),AND(N534&lt;&gt;"",NOT(ISNUMBER(N534)))),"hay una fecha mal escrita",IF(AND(H534&lt;&gt;"",NOT(ISNUMBER(H534))),"el importe no es un número",IF(C534="","falta «Recibido el»",IF(AND(L534&lt;&gt;"Recibido",L534&lt;&gt;"Anulado",I534=""),"falta la entrega acordada",IF(AND(L534&lt;&gt;"Recibido",L534&lt;&gt;"Anulado",M534=""),"falta la fecha del estado",IF(AND(OR(L534="Entregado",L534="Facturado",L534="Cobrado"),N534=""),"falta «Entregado el»",IF(AND(N534&lt;&gt;"",OR(L534="Recibido",L534="Confirmado",L534="Preparado",L534="En reparto")),"tiene «Entregado el»: cambia el estado",IF(OR(INT(C534)&gt;INT(Ajustes!$C$5),AND(M534&lt;&gt;"",INT(M534)&gt;INT(Ajustes!$C$5)),AND(N534&lt;&gt;"",INT(N534)&gt;INT(Ajustes!$C$5))),"hay una fecha posterior a hoy",IF(AND(M534&lt;&gt;"",INT(M534)&lt;INT(C534)),"la fecha del estado es anterior a «Recibido el»",IF(AND(N534&lt;&gt;"",INT(N534)&lt;INT(C534)),"«Entregado el» es anterior a «Recibido el»",""))))))))))))))</f>
        <v/>
      </c>
      <c r="T534">
        <f>IF(COUNTA(B534:P534)&gt;0,1,0)</f>
        <v>0</v>
      </c>
      <c r="U534" t="str">
        <f>IF(T534=0,"",IF(AND(L534="Recibido",M534=""),IF(C534="","",C534),IF(M534="","",M534)))</f>
        <v/>
      </c>
      <c r="V534" t="str">
        <f>IF(OR(T534=0,NOT(ISNUMBER(MATCH(L534,Ajustes!$B$9:$B$17,0)))),"",IF(INDEX(Ajustes!$C$9:$C$17,MATCH(L534,Ajustes!$B$9:$B$17,0))="","",INDEX(Ajustes!$C$9:$C$17,MATCH(L534,Ajustes!$B$9:$B$17,0))))</f>
        <v/>
      </c>
      <c r="W534">
        <f>IF(AND(T534=1,N534="",OR(L534="Recibido",L534="Confirmado",L534="Preparado",L534="En reparto",L534="Incidencia")),1,0)</f>
        <v>0</v>
      </c>
      <c r="X534">
        <f>IF(S534&lt;&gt;"",1,0)</f>
        <v>0</v>
      </c>
      <c r="Y534">
        <f>IF(A534&lt;&gt;"",1,0)</f>
        <v>0</v>
      </c>
      <c r="Z534">
        <f>IF(T534=1,ROW()-5,0)</f>
        <v>0</v>
      </c>
    </row>
    <row r="535">
      <c r="A535" s="21" t="str">
        <f>IF(T535=0,"",IF(S535&lt;&gt;"","Revisa: "&amp;S535,IF(OR(L535="Cobrado",L535="Anulado"),"",IF(AND(N535="",OR(L535="Recibido",L535="Confirmado",L535="Preparado",L535="En reparto",L535="Incidencia"),ISNUMBER(I535),INT(Ajustes!$C$5)&gt;INT(I535)),"Retrasado",IF(OR(L535="Entregado",L535="Facturado"),IF(AND(ISNUMBER(V535),ISNUMBER(N535),INT(Ajustes!$C$5)-INT(N535)&gt;V535),IF(L535="Entregado","Sin facturar","Cobro vencido"),""),IF(AND(ISNUMBER(V535),ISNUMBER(Q535),Q535&gt;V535),INDEX(Ajustes!$E$9:$E$17,MATCH(L535,Ajustes!$B$9:$B$17,0)),""))))))</f>
        <v/>
      </c>
      <c r="B535" s="22" t="n"/>
      <c r="C535" s="23" t="n"/>
      <c r="D535" s="24" t="n"/>
      <c r="E535" s="25" t="n"/>
      <c r="F535" s="25" t="n"/>
      <c r="G535" s="25" t="n"/>
      <c r="H535" s="26" t="n"/>
      <c r="I535" s="23" t="n"/>
      <c r="J535" s="25" t="n"/>
      <c r="K535" s="25" t="n"/>
      <c r="L535" s="25" t="n"/>
      <c r="M535" s="23" t="n"/>
      <c r="N535" s="23" t="n"/>
      <c r="O535" s="27" t="n"/>
      <c r="P535" s="25" t="n"/>
      <c r="Q535" s="28" t="str">
        <f>IF(OR(T535=0,L535="Cobrado",L535="Anulado",NOT(ISNUMBER(U535))),"",MAX(0,INT(Ajustes!$C$5)-INT(U535)))</f>
        <v/>
      </c>
      <c r="R535" s="28" t="str">
        <f>IF(OR(T535=0,L535="Anulado",NOT(ISNUMBER(N535)),NOT(ISNUMBER(I535))),"",IF(INT(N535)=INT(I535),"Sí",IF(INT(N535)&gt;INT(I535),"Tarde","Antes")))</f>
        <v/>
      </c>
      <c r="S535" t="str">
        <f>IF(T535=0,"",IF(L535="","falta el estado",IF(NOT(ISNUMBER(MATCH(L535,Ajustes!$B$9:$B$17,0))),"el estado no es de la lista",IF(E535="","falta el cliente",IF(OR(AND(C535&lt;&gt;"",NOT(ISNUMBER(C535))),AND(I535&lt;&gt;"",NOT(ISNUMBER(I535))),AND(M535&lt;&gt;"",NOT(ISNUMBER(M535))),AND(N535&lt;&gt;"",NOT(ISNUMBER(N535)))),"hay una fecha mal escrita",IF(AND(H535&lt;&gt;"",NOT(ISNUMBER(H535))),"el importe no es un número",IF(C535="","falta «Recibido el»",IF(AND(L535&lt;&gt;"Recibido",L535&lt;&gt;"Anulado",I535=""),"falta la entrega acordada",IF(AND(L535&lt;&gt;"Recibido",L535&lt;&gt;"Anulado",M535=""),"falta la fecha del estado",IF(AND(OR(L535="Entregado",L535="Facturado",L535="Cobrado"),N535=""),"falta «Entregado el»",IF(AND(N535&lt;&gt;"",OR(L535="Recibido",L535="Confirmado",L535="Preparado",L535="En reparto")),"tiene «Entregado el»: cambia el estado",IF(OR(INT(C535)&gt;INT(Ajustes!$C$5),AND(M535&lt;&gt;"",INT(M535)&gt;INT(Ajustes!$C$5)),AND(N535&lt;&gt;"",INT(N535)&gt;INT(Ajustes!$C$5))),"hay una fecha posterior a hoy",IF(AND(M535&lt;&gt;"",INT(M535)&lt;INT(C535)),"la fecha del estado es anterior a «Recibido el»",IF(AND(N535&lt;&gt;"",INT(N535)&lt;INT(C535)),"«Entregado el» es anterior a «Recibido el»",""))))))))))))))</f>
        <v/>
      </c>
      <c r="T535">
        <f>IF(COUNTA(B535:P535)&gt;0,1,0)</f>
        <v>0</v>
      </c>
      <c r="U535" t="str">
        <f>IF(T535=0,"",IF(AND(L535="Recibido",M535=""),IF(C535="","",C535),IF(M535="","",M535)))</f>
        <v/>
      </c>
      <c r="V535" t="str">
        <f>IF(OR(T535=0,NOT(ISNUMBER(MATCH(L535,Ajustes!$B$9:$B$17,0)))),"",IF(INDEX(Ajustes!$C$9:$C$17,MATCH(L535,Ajustes!$B$9:$B$17,0))="","",INDEX(Ajustes!$C$9:$C$17,MATCH(L535,Ajustes!$B$9:$B$17,0))))</f>
        <v/>
      </c>
      <c r="W535">
        <f>IF(AND(T535=1,N535="",OR(L535="Recibido",L535="Confirmado",L535="Preparado",L535="En reparto",L535="Incidencia")),1,0)</f>
        <v>0</v>
      </c>
      <c r="X535">
        <f>IF(S535&lt;&gt;"",1,0)</f>
        <v>0</v>
      </c>
      <c r="Y535">
        <f>IF(A535&lt;&gt;"",1,0)</f>
        <v>0</v>
      </c>
      <c r="Z535">
        <f>IF(T535=1,ROW()-5,0)</f>
        <v>0</v>
      </c>
    </row>
    <row r="536">
      <c r="A536" s="21" t="str">
        <f>IF(T536=0,"",IF(S536&lt;&gt;"","Revisa: "&amp;S536,IF(OR(L536="Cobrado",L536="Anulado"),"",IF(AND(N536="",OR(L536="Recibido",L536="Confirmado",L536="Preparado",L536="En reparto",L536="Incidencia"),ISNUMBER(I536),INT(Ajustes!$C$5)&gt;INT(I536)),"Retrasado",IF(OR(L536="Entregado",L536="Facturado"),IF(AND(ISNUMBER(V536),ISNUMBER(N536),INT(Ajustes!$C$5)-INT(N536)&gt;V536),IF(L536="Entregado","Sin facturar","Cobro vencido"),""),IF(AND(ISNUMBER(V536),ISNUMBER(Q536),Q536&gt;V536),INDEX(Ajustes!$E$9:$E$17,MATCH(L536,Ajustes!$B$9:$B$17,0)),""))))))</f>
        <v/>
      </c>
      <c r="B536" s="22" t="n"/>
      <c r="C536" s="23" t="n"/>
      <c r="D536" s="24" t="n"/>
      <c r="E536" s="25" t="n"/>
      <c r="F536" s="25" t="n"/>
      <c r="G536" s="25" t="n"/>
      <c r="H536" s="26" t="n"/>
      <c r="I536" s="23" t="n"/>
      <c r="J536" s="25" t="n"/>
      <c r="K536" s="25" t="n"/>
      <c r="L536" s="25" t="n"/>
      <c r="M536" s="23" t="n"/>
      <c r="N536" s="23" t="n"/>
      <c r="O536" s="27" t="n"/>
      <c r="P536" s="25" t="n"/>
      <c r="Q536" s="28" t="str">
        <f>IF(OR(T536=0,L536="Cobrado",L536="Anulado",NOT(ISNUMBER(U536))),"",MAX(0,INT(Ajustes!$C$5)-INT(U536)))</f>
        <v/>
      </c>
      <c r="R536" s="28" t="str">
        <f>IF(OR(T536=0,L536="Anulado",NOT(ISNUMBER(N536)),NOT(ISNUMBER(I536))),"",IF(INT(N536)=INT(I536),"Sí",IF(INT(N536)&gt;INT(I536),"Tarde","Antes")))</f>
        <v/>
      </c>
      <c r="S536" t="str">
        <f>IF(T536=0,"",IF(L536="","falta el estado",IF(NOT(ISNUMBER(MATCH(L536,Ajustes!$B$9:$B$17,0))),"el estado no es de la lista",IF(E536="","falta el cliente",IF(OR(AND(C536&lt;&gt;"",NOT(ISNUMBER(C536))),AND(I536&lt;&gt;"",NOT(ISNUMBER(I536))),AND(M536&lt;&gt;"",NOT(ISNUMBER(M536))),AND(N536&lt;&gt;"",NOT(ISNUMBER(N536)))),"hay una fecha mal escrita",IF(AND(H536&lt;&gt;"",NOT(ISNUMBER(H536))),"el importe no es un número",IF(C536="","falta «Recibido el»",IF(AND(L536&lt;&gt;"Recibido",L536&lt;&gt;"Anulado",I536=""),"falta la entrega acordada",IF(AND(L536&lt;&gt;"Recibido",L536&lt;&gt;"Anulado",M536=""),"falta la fecha del estado",IF(AND(OR(L536="Entregado",L536="Facturado",L536="Cobrado"),N536=""),"falta «Entregado el»",IF(AND(N536&lt;&gt;"",OR(L536="Recibido",L536="Confirmado",L536="Preparado",L536="En reparto")),"tiene «Entregado el»: cambia el estado",IF(OR(INT(C536)&gt;INT(Ajustes!$C$5),AND(M536&lt;&gt;"",INT(M536)&gt;INT(Ajustes!$C$5)),AND(N536&lt;&gt;"",INT(N536)&gt;INT(Ajustes!$C$5))),"hay una fecha posterior a hoy",IF(AND(M536&lt;&gt;"",INT(M536)&lt;INT(C536)),"la fecha del estado es anterior a «Recibido el»",IF(AND(N536&lt;&gt;"",INT(N536)&lt;INT(C536)),"«Entregado el» es anterior a «Recibido el»",""))))))))))))))</f>
        <v/>
      </c>
      <c r="T536">
        <f>IF(COUNTA(B536:P536)&gt;0,1,0)</f>
        <v>0</v>
      </c>
      <c r="U536" t="str">
        <f>IF(T536=0,"",IF(AND(L536="Recibido",M536=""),IF(C536="","",C536),IF(M536="","",M536)))</f>
        <v/>
      </c>
      <c r="V536" t="str">
        <f>IF(OR(T536=0,NOT(ISNUMBER(MATCH(L536,Ajustes!$B$9:$B$17,0)))),"",IF(INDEX(Ajustes!$C$9:$C$17,MATCH(L536,Ajustes!$B$9:$B$17,0))="","",INDEX(Ajustes!$C$9:$C$17,MATCH(L536,Ajustes!$B$9:$B$17,0))))</f>
        <v/>
      </c>
      <c r="W536">
        <f>IF(AND(T536=1,N536="",OR(L536="Recibido",L536="Confirmado",L536="Preparado",L536="En reparto",L536="Incidencia")),1,0)</f>
        <v>0</v>
      </c>
      <c r="X536">
        <f>IF(S536&lt;&gt;"",1,0)</f>
        <v>0</v>
      </c>
      <c r="Y536">
        <f>IF(A536&lt;&gt;"",1,0)</f>
        <v>0</v>
      </c>
      <c r="Z536">
        <f>IF(T536=1,ROW()-5,0)</f>
        <v>0</v>
      </c>
    </row>
    <row r="537">
      <c r="A537" s="21" t="str">
        <f>IF(T537=0,"",IF(S537&lt;&gt;"","Revisa: "&amp;S537,IF(OR(L537="Cobrado",L537="Anulado"),"",IF(AND(N537="",OR(L537="Recibido",L537="Confirmado",L537="Preparado",L537="En reparto",L537="Incidencia"),ISNUMBER(I537),INT(Ajustes!$C$5)&gt;INT(I537)),"Retrasado",IF(OR(L537="Entregado",L537="Facturado"),IF(AND(ISNUMBER(V537),ISNUMBER(N537),INT(Ajustes!$C$5)-INT(N537)&gt;V537),IF(L537="Entregado","Sin facturar","Cobro vencido"),""),IF(AND(ISNUMBER(V537),ISNUMBER(Q537),Q537&gt;V537),INDEX(Ajustes!$E$9:$E$17,MATCH(L537,Ajustes!$B$9:$B$17,0)),""))))))</f>
        <v/>
      </c>
      <c r="B537" s="22" t="n"/>
      <c r="C537" s="23" t="n"/>
      <c r="D537" s="24" t="n"/>
      <c r="E537" s="25" t="n"/>
      <c r="F537" s="25" t="n"/>
      <c r="G537" s="25" t="n"/>
      <c r="H537" s="26" t="n"/>
      <c r="I537" s="23" t="n"/>
      <c r="J537" s="25" t="n"/>
      <c r="K537" s="25" t="n"/>
      <c r="L537" s="25" t="n"/>
      <c r="M537" s="23" t="n"/>
      <c r="N537" s="23" t="n"/>
      <c r="O537" s="27" t="n"/>
      <c r="P537" s="25" t="n"/>
      <c r="Q537" s="28" t="str">
        <f>IF(OR(T537=0,L537="Cobrado",L537="Anulado",NOT(ISNUMBER(U537))),"",MAX(0,INT(Ajustes!$C$5)-INT(U537)))</f>
        <v/>
      </c>
      <c r="R537" s="28" t="str">
        <f>IF(OR(T537=0,L537="Anulado",NOT(ISNUMBER(N537)),NOT(ISNUMBER(I537))),"",IF(INT(N537)=INT(I537),"Sí",IF(INT(N537)&gt;INT(I537),"Tarde","Antes")))</f>
        <v/>
      </c>
      <c r="S537" t="str">
        <f>IF(T537=0,"",IF(L537="","falta el estado",IF(NOT(ISNUMBER(MATCH(L537,Ajustes!$B$9:$B$17,0))),"el estado no es de la lista",IF(E537="","falta el cliente",IF(OR(AND(C537&lt;&gt;"",NOT(ISNUMBER(C537))),AND(I537&lt;&gt;"",NOT(ISNUMBER(I537))),AND(M537&lt;&gt;"",NOT(ISNUMBER(M537))),AND(N537&lt;&gt;"",NOT(ISNUMBER(N537)))),"hay una fecha mal escrita",IF(AND(H537&lt;&gt;"",NOT(ISNUMBER(H537))),"el importe no es un número",IF(C537="","falta «Recibido el»",IF(AND(L537&lt;&gt;"Recibido",L537&lt;&gt;"Anulado",I537=""),"falta la entrega acordada",IF(AND(L537&lt;&gt;"Recibido",L537&lt;&gt;"Anulado",M537=""),"falta la fecha del estado",IF(AND(OR(L537="Entregado",L537="Facturado",L537="Cobrado"),N537=""),"falta «Entregado el»",IF(AND(N537&lt;&gt;"",OR(L537="Recibido",L537="Confirmado",L537="Preparado",L537="En reparto")),"tiene «Entregado el»: cambia el estado",IF(OR(INT(C537)&gt;INT(Ajustes!$C$5),AND(M537&lt;&gt;"",INT(M537)&gt;INT(Ajustes!$C$5)),AND(N537&lt;&gt;"",INT(N537)&gt;INT(Ajustes!$C$5))),"hay una fecha posterior a hoy",IF(AND(M537&lt;&gt;"",INT(M537)&lt;INT(C537)),"la fecha del estado es anterior a «Recibido el»",IF(AND(N537&lt;&gt;"",INT(N537)&lt;INT(C537)),"«Entregado el» es anterior a «Recibido el»",""))))))))))))))</f>
        <v/>
      </c>
      <c r="T537">
        <f>IF(COUNTA(B537:P537)&gt;0,1,0)</f>
        <v>0</v>
      </c>
      <c r="U537" t="str">
        <f>IF(T537=0,"",IF(AND(L537="Recibido",M537=""),IF(C537="","",C537),IF(M537="","",M537)))</f>
        <v/>
      </c>
      <c r="V537" t="str">
        <f>IF(OR(T537=0,NOT(ISNUMBER(MATCH(L537,Ajustes!$B$9:$B$17,0)))),"",IF(INDEX(Ajustes!$C$9:$C$17,MATCH(L537,Ajustes!$B$9:$B$17,0))="","",INDEX(Ajustes!$C$9:$C$17,MATCH(L537,Ajustes!$B$9:$B$17,0))))</f>
        <v/>
      </c>
      <c r="W537">
        <f>IF(AND(T537=1,N537="",OR(L537="Recibido",L537="Confirmado",L537="Preparado",L537="En reparto",L537="Incidencia")),1,0)</f>
        <v>0</v>
      </c>
      <c r="X537">
        <f>IF(S537&lt;&gt;"",1,0)</f>
        <v>0</v>
      </c>
      <c r="Y537">
        <f>IF(A537&lt;&gt;"",1,0)</f>
        <v>0</v>
      </c>
      <c r="Z537">
        <f>IF(T537=1,ROW()-5,0)</f>
        <v>0</v>
      </c>
    </row>
    <row r="538">
      <c r="A538" s="21" t="str">
        <f>IF(T538=0,"",IF(S538&lt;&gt;"","Revisa: "&amp;S538,IF(OR(L538="Cobrado",L538="Anulado"),"",IF(AND(N538="",OR(L538="Recibido",L538="Confirmado",L538="Preparado",L538="En reparto",L538="Incidencia"),ISNUMBER(I538),INT(Ajustes!$C$5)&gt;INT(I538)),"Retrasado",IF(OR(L538="Entregado",L538="Facturado"),IF(AND(ISNUMBER(V538),ISNUMBER(N538),INT(Ajustes!$C$5)-INT(N538)&gt;V538),IF(L538="Entregado","Sin facturar","Cobro vencido"),""),IF(AND(ISNUMBER(V538),ISNUMBER(Q538),Q538&gt;V538),INDEX(Ajustes!$E$9:$E$17,MATCH(L538,Ajustes!$B$9:$B$17,0)),""))))))</f>
        <v/>
      </c>
      <c r="B538" s="22" t="n"/>
      <c r="C538" s="23" t="n"/>
      <c r="D538" s="24" t="n"/>
      <c r="E538" s="25" t="n"/>
      <c r="F538" s="25" t="n"/>
      <c r="G538" s="25" t="n"/>
      <c r="H538" s="26" t="n"/>
      <c r="I538" s="23" t="n"/>
      <c r="J538" s="25" t="n"/>
      <c r="K538" s="25" t="n"/>
      <c r="L538" s="25" t="n"/>
      <c r="M538" s="23" t="n"/>
      <c r="N538" s="23" t="n"/>
      <c r="O538" s="27" t="n"/>
      <c r="P538" s="25" t="n"/>
      <c r="Q538" s="28" t="str">
        <f>IF(OR(T538=0,L538="Cobrado",L538="Anulado",NOT(ISNUMBER(U538))),"",MAX(0,INT(Ajustes!$C$5)-INT(U538)))</f>
        <v/>
      </c>
      <c r="R538" s="28" t="str">
        <f>IF(OR(T538=0,L538="Anulado",NOT(ISNUMBER(N538)),NOT(ISNUMBER(I538))),"",IF(INT(N538)=INT(I538),"Sí",IF(INT(N538)&gt;INT(I538),"Tarde","Antes")))</f>
        <v/>
      </c>
      <c r="S538" t="str">
        <f>IF(T538=0,"",IF(L538="","falta el estado",IF(NOT(ISNUMBER(MATCH(L538,Ajustes!$B$9:$B$17,0))),"el estado no es de la lista",IF(E538="","falta el cliente",IF(OR(AND(C538&lt;&gt;"",NOT(ISNUMBER(C538))),AND(I538&lt;&gt;"",NOT(ISNUMBER(I538))),AND(M538&lt;&gt;"",NOT(ISNUMBER(M538))),AND(N538&lt;&gt;"",NOT(ISNUMBER(N538)))),"hay una fecha mal escrita",IF(AND(H538&lt;&gt;"",NOT(ISNUMBER(H538))),"el importe no es un número",IF(C538="","falta «Recibido el»",IF(AND(L538&lt;&gt;"Recibido",L538&lt;&gt;"Anulado",I538=""),"falta la entrega acordada",IF(AND(L538&lt;&gt;"Recibido",L538&lt;&gt;"Anulado",M538=""),"falta la fecha del estado",IF(AND(OR(L538="Entregado",L538="Facturado",L538="Cobrado"),N538=""),"falta «Entregado el»",IF(AND(N538&lt;&gt;"",OR(L538="Recibido",L538="Confirmado",L538="Preparado",L538="En reparto")),"tiene «Entregado el»: cambia el estado",IF(OR(INT(C538)&gt;INT(Ajustes!$C$5),AND(M538&lt;&gt;"",INT(M538)&gt;INT(Ajustes!$C$5)),AND(N538&lt;&gt;"",INT(N538)&gt;INT(Ajustes!$C$5))),"hay una fecha posterior a hoy",IF(AND(M538&lt;&gt;"",INT(M538)&lt;INT(C538)),"la fecha del estado es anterior a «Recibido el»",IF(AND(N538&lt;&gt;"",INT(N538)&lt;INT(C538)),"«Entregado el» es anterior a «Recibido el»",""))))))))))))))</f>
        <v/>
      </c>
      <c r="T538">
        <f>IF(COUNTA(B538:P538)&gt;0,1,0)</f>
        <v>0</v>
      </c>
      <c r="U538" t="str">
        <f>IF(T538=0,"",IF(AND(L538="Recibido",M538=""),IF(C538="","",C538),IF(M538="","",M538)))</f>
        <v/>
      </c>
      <c r="V538" t="str">
        <f>IF(OR(T538=0,NOT(ISNUMBER(MATCH(L538,Ajustes!$B$9:$B$17,0)))),"",IF(INDEX(Ajustes!$C$9:$C$17,MATCH(L538,Ajustes!$B$9:$B$17,0))="","",INDEX(Ajustes!$C$9:$C$17,MATCH(L538,Ajustes!$B$9:$B$17,0))))</f>
        <v/>
      </c>
      <c r="W538">
        <f>IF(AND(T538=1,N538="",OR(L538="Recibido",L538="Confirmado",L538="Preparado",L538="En reparto",L538="Incidencia")),1,0)</f>
        <v>0</v>
      </c>
      <c r="X538">
        <f>IF(S538&lt;&gt;"",1,0)</f>
        <v>0</v>
      </c>
      <c r="Y538">
        <f>IF(A538&lt;&gt;"",1,0)</f>
        <v>0</v>
      </c>
      <c r="Z538">
        <f>IF(T538=1,ROW()-5,0)</f>
        <v>0</v>
      </c>
    </row>
    <row r="539">
      <c r="A539" s="21" t="str">
        <f>IF(T539=0,"",IF(S539&lt;&gt;"","Revisa: "&amp;S539,IF(OR(L539="Cobrado",L539="Anulado"),"",IF(AND(N539="",OR(L539="Recibido",L539="Confirmado",L539="Preparado",L539="En reparto",L539="Incidencia"),ISNUMBER(I539),INT(Ajustes!$C$5)&gt;INT(I539)),"Retrasado",IF(OR(L539="Entregado",L539="Facturado"),IF(AND(ISNUMBER(V539),ISNUMBER(N539),INT(Ajustes!$C$5)-INT(N539)&gt;V539),IF(L539="Entregado","Sin facturar","Cobro vencido"),""),IF(AND(ISNUMBER(V539),ISNUMBER(Q539),Q539&gt;V539),INDEX(Ajustes!$E$9:$E$17,MATCH(L539,Ajustes!$B$9:$B$17,0)),""))))))</f>
        <v/>
      </c>
      <c r="B539" s="22" t="n"/>
      <c r="C539" s="23" t="n"/>
      <c r="D539" s="24" t="n"/>
      <c r="E539" s="25" t="n"/>
      <c r="F539" s="25" t="n"/>
      <c r="G539" s="25" t="n"/>
      <c r="H539" s="26" t="n"/>
      <c r="I539" s="23" t="n"/>
      <c r="J539" s="25" t="n"/>
      <c r="K539" s="25" t="n"/>
      <c r="L539" s="25" t="n"/>
      <c r="M539" s="23" t="n"/>
      <c r="N539" s="23" t="n"/>
      <c r="O539" s="27" t="n"/>
      <c r="P539" s="25" t="n"/>
      <c r="Q539" s="28" t="str">
        <f>IF(OR(T539=0,L539="Cobrado",L539="Anulado",NOT(ISNUMBER(U539))),"",MAX(0,INT(Ajustes!$C$5)-INT(U539)))</f>
        <v/>
      </c>
      <c r="R539" s="28" t="str">
        <f>IF(OR(T539=0,L539="Anulado",NOT(ISNUMBER(N539)),NOT(ISNUMBER(I539))),"",IF(INT(N539)=INT(I539),"Sí",IF(INT(N539)&gt;INT(I539),"Tarde","Antes")))</f>
        <v/>
      </c>
      <c r="S539" t="str">
        <f>IF(T539=0,"",IF(L539="","falta el estado",IF(NOT(ISNUMBER(MATCH(L539,Ajustes!$B$9:$B$17,0))),"el estado no es de la lista",IF(E539="","falta el cliente",IF(OR(AND(C539&lt;&gt;"",NOT(ISNUMBER(C539))),AND(I539&lt;&gt;"",NOT(ISNUMBER(I539))),AND(M539&lt;&gt;"",NOT(ISNUMBER(M539))),AND(N539&lt;&gt;"",NOT(ISNUMBER(N539)))),"hay una fecha mal escrita",IF(AND(H539&lt;&gt;"",NOT(ISNUMBER(H539))),"el importe no es un número",IF(C539="","falta «Recibido el»",IF(AND(L539&lt;&gt;"Recibido",L539&lt;&gt;"Anulado",I539=""),"falta la entrega acordada",IF(AND(L539&lt;&gt;"Recibido",L539&lt;&gt;"Anulado",M539=""),"falta la fecha del estado",IF(AND(OR(L539="Entregado",L539="Facturado",L539="Cobrado"),N539=""),"falta «Entregado el»",IF(AND(N539&lt;&gt;"",OR(L539="Recibido",L539="Confirmado",L539="Preparado",L539="En reparto")),"tiene «Entregado el»: cambia el estado",IF(OR(INT(C539)&gt;INT(Ajustes!$C$5),AND(M539&lt;&gt;"",INT(M539)&gt;INT(Ajustes!$C$5)),AND(N539&lt;&gt;"",INT(N539)&gt;INT(Ajustes!$C$5))),"hay una fecha posterior a hoy",IF(AND(M539&lt;&gt;"",INT(M539)&lt;INT(C539)),"la fecha del estado es anterior a «Recibido el»",IF(AND(N539&lt;&gt;"",INT(N539)&lt;INT(C539)),"«Entregado el» es anterior a «Recibido el»",""))))))))))))))</f>
        <v/>
      </c>
      <c r="T539">
        <f>IF(COUNTA(B539:P539)&gt;0,1,0)</f>
        <v>0</v>
      </c>
      <c r="U539" t="str">
        <f>IF(T539=0,"",IF(AND(L539="Recibido",M539=""),IF(C539="","",C539),IF(M539="","",M539)))</f>
        <v/>
      </c>
      <c r="V539" t="str">
        <f>IF(OR(T539=0,NOT(ISNUMBER(MATCH(L539,Ajustes!$B$9:$B$17,0)))),"",IF(INDEX(Ajustes!$C$9:$C$17,MATCH(L539,Ajustes!$B$9:$B$17,0))="","",INDEX(Ajustes!$C$9:$C$17,MATCH(L539,Ajustes!$B$9:$B$17,0))))</f>
        <v/>
      </c>
      <c r="W539">
        <f>IF(AND(T539=1,N539="",OR(L539="Recibido",L539="Confirmado",L539="Preparado",L539="En reparto",L539="Incidencia")),1,0)</f>
        <v>0</v>
      </c>
      <c r="X539">
        <f>IF(S539&lt;&gt;"",1,0)</f>
        <v>0</v>
      </c>
      <c r="Y539">
        <f>IF(A539&lt;&gt;"",1,0)</f>
        <v>0</v>
      </c>
      <c r="Z539">
        <f>IF(T539=1,ROW()-5,0)</f>
        <v>0</v>
      </c>
    </row>
    <row r="540">
      <c r="A540" s="21" t="str">
        <f>IF(T540=0,"",IF(S540&lt;&gt;"","Revisa: "&amp;S540,IF(OR(L540="Cobrado",L540="Anulado"),"",IF(AND(N540="",OR(L540="Recibido",L540="Confirmado",L540="Preparado",L540="En reparto",L540="Incidencia"),ISNUMBER(I540),INT(Ajustes!$C$5)&gt;INT(I540)),"Retrasado",IF(OR(L540="Entregado",L540="Facturado"),IF(AND(ISNUMBER(V540),ISNUMBER(N540),INT(Ajustes!$C$5)-INT(N540)&gt;V540),IF(L540="Entregado","Sin facturar","Cobro vencido"),""),IF(AND(ISNUMBER(V540),ISNUMBER(Q540),Q540&gt;V540),INDEX(Ajustes!$E$9:$E$17,MATCH(L540,Ajustes!$B$9:$B$17,0)),""))))))</f>
        <v/>
      </c>
      <c r="B540" s="22" t="n"/>
      <c r="C540" s="23" t="n"/>
      <c r="D540" s="24" t="n"/>
      <c r="E540" s="25" t="n"/>
      <c r="F540" s="25" t="n"/>
      <c r="G540" s="25" t="n"/>
      <c r="H540" s="26" t="n"/>
      <c r="I540" s="23" t="n"/>
      <c r="J540" s="25" t="n"/>
      <c r="K540" s="25" t="n"/>
      <c r="L540" s="25" t="n"/>
      <c r="M540" s="23" t="n"/>
      <c r="N540" s="23" t="n"/>
      <c r="O540" s="27" t="n"/>
      <c r="P540" s="25" t="n"/>
      <c r="Q540" s="28" t="str">
        <f>IF(OR(T540=0,L540="Cobrado",L540="Anulado",NOT(ISNUMBER(U540))),"",MAX(0,INT(Ajustes!$C$5)-INT(U540)))</f>
        <v/>
      </c>
      <c r="R540" s="28" t="str">
        <f>IF(OR(T540=0,L540="Anulado",NOT(ISNUMBER(N540)),NOT(ISNUMBER(I540))),"",IF(INT(N540)=INT(I540),"Sí",IF(INT(N540)&gt;INT(I540),"Tarde","Antes")))</f>
        <v/>
      </c>
      <c r="S540" t="str">
        <f>IF(T540=0,"",IF(L540="","falta el estado",IF(NOT(ISNUMBER(MATCH(L540,Ajustes!$B$9:$B$17,0))),"el estado no es de la lista",IF(E540="","falta el cliente",IF(OR(AND(C540&lt;&gt;"",NOT(ISNUMBER(C540))),AND(I540&lt;&gt;"",NOT(ISNUMBER(I540))),AND(M540&lt;&gt;"",NOT(ISNUMBER(M540))),AND(N540&lt;&gt;"",NOT(ISNUMBER(N540)))),"hay una fecha mal escrita",IF(AND(H540&lt;&gt;"",NOT(ISNUMBER(H540))),"el importe no es un número",IF(C540="","falta «Recibido el»",IF(AND(L540&lt;&gt;"Recibido",L540&lt;&gt;"Anulado",I540=""),"falta la entrega acordada",IF(AND(L540&lt;&gt;"Recibido",L540&lt;&gt;"Anulado",M540=""),"falta la fecha del estado",IF(AND(OR(L540="Entregado",L540="Facturado",L540="Cobrado"),N540=""),"falta «Entregado el»",IF(AND(N540&lt;&gt;"",OR(L540="Recibido",L540="Confirmado",L540="Preparado",L540="En reparto")),"tiene «Entregado el»: cambia el estado",IF(OR(INT(C540)&gt;INT(Ajustes!$C$5),AND(M540&lt;&gt;"",INT(M540)&gt;INT(Ajustes!$C$5)),AND(N540&lt;&gt;"",INT(N540)&gt;INT(Ajustes!$C$5))),"hay una fecha posterior a hoy",IF(AND(M540&lt;&gt;"",INT(M540)&lt;INT(C540)),"la fecha del estado es anterior a «Recibido el»",IF(AND(N540&lt;&gt;"",INT(N540)&lt;INT(C540)),"«Entregado el» es anterior a «Recibido el»",""))))))))))))))</f>
        <v/>
      </c>
      <c r="T540">
        <f>IF(COUNTA(B540:P540)&gt;0,1,0)</f>
        <v>0</v>
      </c>
      <c r="U540" t="str">
        <f>IF(T540=0,"",IF(AND(L540="Recibido",M540=""),IF(C540="","",C540),IF(M540="","",M540)))</f>
        <v/>
      </c>
      <c r="V540" t="str">
        <f>IF(OR(T540=0,NOT(ISNUMBER(MATCH(L540,Ajustes!$B$9:$B$17,0)))),"",IF(INDEX(Ajustes!$C$9:$C$17,MATCH(L540,Ajustes!$B$9:$B$17,0))="","",INDEX(Ajustes!$C$9:$C$17,MATCH(L540,Ajustes!$B$9:$B$17,0))))</f>
        <v/>
      </c>
      <c r="W540">
        <f>IF(AND(T540=1,N540="",OR(L540="Recibido",L540="Confirmado",L540="Preparado",L540="En reparto",L540="Incidencia")),1,0)</f>
        <v>0</v>
      </c>
      <c r="X540">
        <f>IF(S540&lt;&gt;"",1,0)</f>
        <v>0</v>
      </c>
      <c r="Y540">
        <f>IF(A540&lt;&gt;"",1,0)</f>
        <v>0</v>
      </c>
      <c r="Z540">
        <f>IF(T540=1,ROW()-5,0)</f>
        <v>0</v>
      </c>
    </row>
    <row r="541">
      <c r="A541" s="21" t="str">
        <f>IF(T541=0,"",IF(S541&lt;&gt;"","Revisa: "&amp;S541,IF(OR(L541="Cobrado",L541="Anulado"),"",IF(AND(N541="",OR(L541="Recibido",L541="Confirmado",L541="Preparado",L541="En reparto",L541="Incidencia"),ISNUMBER(I541),INT(Ajustes!$C$5)&gt;INT(I541)),"Retrasado",IF(OR(L541="Entregado",L541="Facturado"),IF(AND(ISNUMBER(V541),ISNUMBER(N541),INT(Ajustes!$C$5)-INT(N541)&gt;V541),IF(L541="Entregado","Sin facturar","Cobro vencido"),""),IF(AND(ISNUMBER(V541),ISNUMBER(Q541),Q541&gt;V541),INDEX(Ajustes!$E$9:$E$17,MATCH(L541,Ajustes!$B$9:$B$17,0)),""))))))</f>
        <v/>
      </c>
      <c r="B541" s="22" t="n"/>
      <c r="C541" s="23" t="n"/>
      <c r="D541" s="24" t="n"/>
      <c r="E541" s="25" t="n"/>
      <c r="F541" s="25" t="n"/>
      <c r="G541" s="25" t="n"/>
      <c r="H541" s="26" t="n"/>
      <c r="I541" s="23" t="n"/>
      <c r="J541" s="25" t="n"/>
      <c r="K541" s="25" t="n"/>
      <c r="L541" s="25" t="n"/>
      <c r="M541" s="23" t="n"/>
      <c r="N541" s="23" t="n"/>
      <c r="O541" s="27" t="n"/>
      <c r="P541" s="25" t="n"/>
      <c r="Q541" s="28" t="str">
        <f>IF(OR(T541=0,L541="Cobrado",L541="Anulado",NOT(ISNUMBER(U541))),"",MAX(0,INT(Ajustes!$C$5)-INT(U541)))</f>
        <v/>
      </c>
      <c r="R541" s="28" t="str">
        <f>IF(OR(T541=0,L541="Anulado",NOT(ISNUMBER(N541)),NOT(ISNUMBER(I541))),"",IF(INT(N541)=INT(I541),"Sí",IF(INT(N541)&gt;INT(I541),"Tarde","Antes")))</f>
        <v/>
      </c>
      <c r="S541" t="str">
        <f>IF(T541=0,"",IF(L541="","falta el estado",IF(NOT(ISNUMBER(MATCH(L541,Ajustes!$B$9:$B$17,0))),"el estado no es de la lista",IF(E541="","falta el cliente",IF(OR(AND(C541&lt;&gt;"",NOT(ISNUMBER(C541))),AND(I541&lt;&gt;"",NOT(ISNUMBER(I541))),AND(M541&lt;&gt;"",NOT(ISNUMBER(M541))),AND(N541&lt;&gt;"",NOT(ISNUMBER(N541)))),"hay una fecha mal escrita",IF(AND(H541&lt;&gt;"",NOT(ISNUMBER(H541))),"el importe no es un número",IF(C541="","falta «Recibido el»",IF(AND(L541&lt;&gt;"Recibido",L541&lt;&gt;"Anulado",I541=""),"falta la entrega acordada",IF(AND(L541&lt;&gt;"Recibido",L541&lt;&gt;"Anulado",M541=""),"falta la fecha del estado",IF(AND(OR(L541="Entregado",L541="Facturado",L541="Cobrado"),N541=""),"falta «Entregado el»",IF(AND(N541&lt;&gt;"",OR(L541="Recibido",L541="Confirmado",L541="Preparado",L541="En reparto")),"tiene «Entregado el»: cambia el estado",IF(OR(INT(C541)&gt;INT(Ajustes!$C$5),AND(M541&lt;&gt;"",INT(M541)&gt;INT(Ajustes!$C$5)),AND(N541&lt;&gt;"",INT(N541)&gt;INT(Ajustes!$C$5))),"hay una fecha posterior a hoy",IF(AND(M541&lt;&gt;"",INT(M541)&lt;INT(C541)),"la fecha del estado es anterior a «Recibido el»",IF(AND(N541&lt;&gt;"",INT(N541)&lt;INT(C541)),"«Entregado el» es anterior a «Recibido el»",""))))))))))))))</f>
        <v/>
      </c>
      <c r="T541">
        <f>IF(COUNTA(B541:P541)&gt;0,1,0)</f>
        <v>0</v>
      </c>
      <c r="U541" t="str">
        <f>IF(T541=0,"",IF(AND(L541="Recibido",M541=""),IF(C541="","",C541),IF(M541="","",M541)))</f>
        <v/>
      </c>
      <c r="V541" t="str">
        <f>IF(OR(T541=0,NOT(ISNUMBER(MATCH(L541,Ajustes!$B$9:$B$17,0)))),"",IF(INDEX(Ajustes!$C$9:$C$17,MATCH(L541,Ajustes!$B$9:$B$17,0))="","",INDEX(Ajustes!$C$9:$C$17,MATCH(L541,Ajustes!$B$9:$B$17,0))))</f>
        <v/>
      </c>
      <c r="W541">
        <f>IF(AND(T541=1,N541="",OR(L541="Recibido",L541="Confirmado",L541="Preparado",L541="En reparto",L541="Incidencia")),1,0)</f>
        <v>0</v>
      </c>
      <c r="X541">
        <f>IF(S541&lt;&gt;"",1,0)</f>
        <v>0</v>
      </c>
      <c r="Y541">
        <f>IF(A541&lt;&gt;"",1,0)</f>
        <v>0</v>
      </c>
      <c r="Z541">
        <f>IF(T541=1,ROW()-5,0)</f>
        <v>0</v>
      </c>
    </row>
    <row r="542">
      <c r="A542" s="21" t="str">
        <f>IF(T542=0,"",IF(S542&lt;&gt;"","Revisa: "&amp;S542,IF(OR(L542="Cobrado",L542="Anulado"),"",IF(AND(N542="",OR(L542="Recibido",L542="Confirmado",L542="Preparado",L542="En reparto",L542="Incidencia"),ISNUMBER(I542),INT(Ajustes!$C$5)&gt;INT(I542)),"Retrasado",IF(OR(L542="Entregado",L542="Facturado"),IF(AND(ISNUMBER(V542),ISNUMBER(N542),INT(Ajustes!$C$5)-INT(N542)&gt;V542),IF(L542="Entregado","Sin facturar","Cobro vencido"),""),IF(AND(ISNUMBER(V542),ISNUMBER(Q542),Q542&gt;V542),INDEX(Ajustes!$E$9:$E$17,MATCH(L542,Ajustes!$B$9:$B$17,0)),""))))))</f>
        <v/>
      </c>
      <c r="B542" s="22" t="n"/>
      <c r="C542" s="23" t="n"/>
      <c r="D542" s="24" t="n"/>
      <c r="E542" s="25" t="n"/>
      <c r="F542" s="25" t="n"/>
      <c r="G542" s="25" t="n"/>
      <c r="H542" s="26" t="n"/>
      <c r="I542" s="23" t="n"/>
      <c r="J542" s="25" t="n"/>
      <c r="K542" s="25" t="n"/>
      <c r="L542" s="25" t="n"/>
      <c r="M542" s="23" t="n"/>
      <c r="N542" s="23" t="n"/>
      <c r="O542" s="27" t="n"/>
      <c r="P542" s="25" t="n"/>
      <c r="Q542" s="28" t="str">
        <f>IF(OR(T542=0,L542="Cobrado",L542="Anulado",NOT(ISNUMBER(U542))),"",MAX(0,INT(Ajustes!$C$5)-INT(U542)))</f>
        <v/>
      </c>
      <c r="R542" s="28" t="str">
        <f>IF(OR(T542=0,L542="Anulado",NOT(ISNUMBER(N542)),NOT(ISNUMBER(I542))),"",IF(INT(N542)=INT(I542),"Sí",IF(INT(N542)&gt;INT(I542),"Tarde","Antes")))</f>
        <v/>
      </c>
      <c r="S542" t="str">
        <f>IF(T542=0,"",IF(L542="","falta el estado",IF(NOT(ISNUMBER(MATCH(L542,Ajustes!$B$9:$B$17,0))),"el estado no es de la lista",IF(E542="","falta el cliente",IF(OR(AND(C542&lt;&gt;"",NOT(ISNUMBER(C542))),AND(I542&lt;&gt;"",NOT(ISNUMBER(I542))),AND(M542&lt;&gt;"",NOT(ISNUMBER(M542))),AND(N542&lt;&gt;"",NOT(ISNUMBER(N542)))),"hay una fecha mal escrita",IF(AND(H542&lt;&gt;"",NOT(ISNUMBER(H542))),"el importe no es un número",IF(C542="","falta «Recibido el»",IF(AND(L542&lt;&gt;"Recibido",L542&lt;&gt;"Anulado",I542=""),"falta la entrega acordada",IF(AND(L542&lt;&gt;"Recibido",L542&lt;&gt;"Anulado",M542=""),"falta la fecha del estado",IF(AND(OR(L542="Entregado",L542="Facturado",L542="Cobrado"),N542=""),"falta «Entregado el»",IF(AND(N542&lt;&gt;"",OR(L542="Recibido",L542="Confirmado",L542="Preparado",L542="En reparto")),"tiene «Entregado el»: cambia el estado",IF(OR(INT(C542)&gt;INT(Ajustes!$C$5),AND(M542&lt;&gt;"",INT(M542)&gt;INT(Ajustes!$C$5)),AND(N542&lt;&gt;"",INT(N542)&gt;INT(Ajustes!$C$5))),"hay una fecha posterior a hoy",IF(AND(M542&lt;&gt;"",INT(M542)&lt;INT(C542)),"la fecha del estado es anterior a «Recibido el»",IF(AND(N542&lt;&gt;"",INT(N542)&lt;INT(C542)),"«Entregado el» es anterior a «Recibido el»",""))))))))))))))</f>
        <v/>
      </c>
      <c r="T542">
        <f>IF(COUNTA(B542:P542)&gt;0,1,0)</f>
        <v>0</v>
      </c>
      <c r="U542" t="str">
        <f>IF(T542=0,"",IF(AND(L542="Recibido",M542=""),IF(C542="","",C542),IF(M542="","",M542)))</f>
        <v/>
      </c>
      <c r="V542" t="str">
        <f>IF(OR(T542=0,NOT(ISNUMBER(MATCH(L542,Ajustes!$B$9:$B$17,0)))),"",IF(INDEX(Ajustes!$C$9:$C$17,MATCH(L542,Ajustes!$B$9:$B$17,0))="","",INDEX(Ajustes!$C$9:$C$17,MATCH(L542,Ajustes!$B$9:$B$17,0))))</f>
        <v/>
      </c>
      <c r="W542">
        <f>IF(AND(T542=1,N542="",OR(L542="Recibido",L542="Confirmado",L542="Preparado",L542="En reparto",L542="Incidencia")),1,0)</f>
        <v>0</v>
      </c>
      <c r="X542">
        <f>IF(S542&lt;&gt;"",1,0)</f>
        <v>0</v>
      </c>
      <c r="Y542">
        <f>IF(A542&lt;&gt;"",1,0)</f>
        <v>0</v>
      </c>
      <c r="Z542">
        <f>IF(T542=1,ROW()-5,0)</f>
        <v>0</v>
      </c>
    </row>
    <row r="543">
      <c r="A543" s="21" t="str">
        <f>IF(T543=0,"",IF(S543&lt;&gt;"","Revisa: "&amp;S543,IF(OR(L543="Cobrado",L543="Anulado"),"",IF(AND(N543="",OR(L543="Recibido",L543="Confirmado",L543="Preparado",L543="En reparto",L543="Incidencia"),ISNUMBER(I543),INT(Ajustes!$C$5)&gt;INT(I543)),"Retrasado",IF(OR(L543="Entregado",L543="Facturado"),IF(AND(ISNUMBER(V543),ISNUMBER(N543),INT(Ajustes!$C$5)-INT(N543)&gt;V543),IF(L543="Entregado","Sin facturar","Cobro vencido"),""),IF(AND(ISNUMBER(V543),ISNUMBER(Q543),Q543&gt;V543),INDEX(Ajustes!$E$9:$E$17,MATCH(L543,Ajustes!$B$9:$B$17,0)),""))))))</f>
        <v/>
      </c>
      <c r="B543" s="22" t="n"/>
      <c r="C543" s="23" t="n"/>
      <c r="D543" s="24" t="n"/>
      <c r="E543" s="25" t="n"/>
      <c r="F543" s="25" t="n"/>
      <c r="G543" s="25" t="n"/>
      <c r="H543" s="26" t="n"/>
      <c r="I543" s="23" t="n"/>
      <c r="J543" s="25" t="n"/>
      <c r="K543" s="25" t="n"/>
      <c r="L543" s="25" t="n"/>
      <c r="M543" s="23" t="n"/>
      <c r="N543" s="23" t="n"/>
      <c r="O543" s="27" t="n"/>
      <c r="P543" s="25" t="n"/>
      <c r="Q543" s="28" t="str">
        <f>IF(OR(T543=0,L543="Cobrado",L543="Anulado",NOT(ISNUMBER(U543))),"",MAX(0,INT(Ajustes!$C$5)-INT(U543)))</f>
        <v/>
      </c>
      <c r="R543" s="28" t="str">
        <f>IF(OR(T543=0,L543="Anulado",NOT(ISNUMBER(N543)),NOT(ISNUMBER(I543))),"",IF(INT(N543)=INT(I543),"Sí",IF(INT(N543)&gt;INT(I543),"Tarde","Antes")))</f>
        <v/>
      </c>
      <c r="S543" t="str">
        <f>IF(T543=0,"",IF(L543="","falta el estado",IF(NOT(ISNUMBER(MATCH(L543,Ajustes!$B$9:$B$17,0))),"el estado no es de la lista",IF(E543="","falta el cliente",IF(OR(AND(C543&lt;&gt;"",NOT(ISNUMBER(C543))),AND(I543&lt;&gt;"",NOT(ISNUMBER(I543))),AND(M543&lt;&gt;"",NOT(ISNUMBER(M543))),AND(N543&lt;&gt;"",NOT(ISNUMBER(N543)))),"hay una fecha mal escrita",IF(AND(H543&lt;&gt;"",NOT(ISNUMBER(H543))),"el importe no es un número",IF(C543="","falta «Recibido el»",IF(AND(L543&lt;&gt;"Recibido",L543&lt;&gt;"Anulado",I543=""),"falta la entrega acordada",IF(AND(L543&lt;&gt;"Recibido",L543&lt;&gt;"Anulado",M543=""),"falta la fecha del estado",IF(AND(OR(L543="Entregado",L543="Facturado",L543="Cobrado"),N543=""),"falta «Entregado el»",IF(AND(N543&lt;&gt;"",OR(L543="Recibido",L543="Confirmado",L543="Preparado",L543="En reparto")),"tiene «Entregado el»: cambia el estado",IF(OR(INT(C543)&gt;INT(Ajustes!$C$5),AND(M543&lt;&gt;"",INT(M543)&gt;INT(Ajustes!$C$5)),AND(N543&lt;&gt;"",INT(N543)&gt;INT(Ajustes!$C$5))),"hay una fecha posterior a hoy",IF(AND(M543&lt;&gt;"",INT(M543)&lt;INT(C543)),"la fecha del estado es anterior a «Recibido el»",IF(AND(N543&lt;&gt;"",INT(N543)&lt;INT(C543)),"«Entregado el» es anterior a «Recibido el»",""))))))))))))))</f>
        <v/>
      </c>
      <c r="T543">
        <f>IF(COUNTA(B543:P543)&gt;0,1,0)</f>
        <v>0</v>
      </c>
      <c r="U543" t="str">
        <f>IF(T543=0,"",IF(AND(L543="Recibido",M543=""),IF(C543="","",C543),IF(M543="","",M543)))</f>
        <v/>
      </c>
      <c r="V543" t="str">
        <f>IF(OR(T543=0,NOT(ISNUMBER(MATCH(L543,Ajustes!$B$9:$B$17,0)))),"",IF(INDEX(Ajustes!$C$9:$C$17,MATCH(L543,Ajustes!$B$9:$B$17,0))="","",INDEX(Ajustes!$C$9:$C$17,MATCH(L543,Ajustes!$B$9:$B$17,0))))</f>
        <v/>
      </c>
      <c r="W543">
        <f>IF(AND(T543=1,N543="",OR(L543="Recibido",L543="Confirmado",L543="Preparado",L543="En reparto",L543="Incidencia")),1,0)</f>
        <v>0</v>
      </c>
      <c r="X543">
        <f>IF(S543&lt;&gt;"",1,0)</f>
        <v>0</v>
      </c>
      <c r="Y543">
        <f>IF(A543&lt;&gt;"",1,0)</f>
        <v>0</v>
      </c>
      <c r="Z543">
        <f>IF(T543=1,ROW()-5,0)</f>
        <v>0</v>
      </c>
    </row>
    <row r="544">
      <c r="A544" s="21" t="str">
        <f>IF(T544=0,"",IF(S544&lt;&gt;"","Revisa: "&amp;S544,IF(OR(L544="Cobrado",L544="Anulado"),"",IF(AND(N544="",OR(L544="Recibido",L544="Confirmado",L544="Preparado",L544="En reparto",L544="Incidencia"),ISNUMBER(I544),INT(Ajustes!$C$5)&gt;INT(I544)),"Retrasado",IF(OR(L544="Entregado",L544="Facturado"),IF(AND(ISNUMBER(V544),ISNUMBER(N544),INT(Ajustes!$C$5)-INT(N544)&gt;V544),IF(L544="Entregado","Sin facturar","Cobro vencido"),""),IF(AND(ISNUMBER(V544),ISNUMBER(Q544),Q544&gt;V544),INDEX(Ajustes!$E$9:$E$17,MATCH(L544,Ajustes!$B$9:$B$17,0)),""))))))</f>
        <v/>
      </c>
      <c r="B544" s="22" t="n"/>
      <c r="C544" s="23" t="n"/>
      <c r="D544" s="24" t="n"/>
      <c r="E544" s="25" t="n"/>
      <c r="F544" s="25" t="n"/>
      <c r="G544" s="25" t="n"/>
      <c r="H544" s="26" t="n"/>
      <c r="I544" s="23" t="n"/>
      <c r="J544" s="25" t="n"/>
      <c r="K544" s="25" t="n"/>
      <c r="L544" s="25" t="n"/>
      <c r="M544" s="23" t="n"/>
      <c r="N544" s="23" t="n"/>
      <c r="O544" s="27" t="n"/>
      <c r="P544" s="25" t="n"/>
      <c r="Q544" s="28" t="str">
        <f>IF(OR(T544=0,L544="Cobrado",L544="Anulado",NOT(ISNUMBER(U544))),"",MAX(0,INT(Ajustes!$C$5)-INT(U544)))</f>
        <v/>
      </c>
      <c r="R544" s="28" t="str">
        <f>IF(OR(T544=0,L544="Anulado",NOT(ISNUMBER(N544)),NOT(ISNUMBER(I544))),"",IF(INT(N544)=INT(I544),"Sí",IF(INT(N544)&gt;INT(I544),"Tarde","Antes")))</f>
        <v/>
      </c>
      <c r="S544" t="str">
        <f>IF(T544=0,"",IF(L544="","falta el estado",IF(NOT(ISNUMBER(MATCH(L544,Ajustes!$B$9:$B$17,0))),"el estado no es de la lista",IF(E544="","falta el cliente",IF(OR(AND(C544&lt;&gt;"",NOT(ISNUMBER(C544))),AND(I544&lt;&gt;"",NOT(ISNUMBER(I544))),AND(M544&lt;&gt;"",NOT(ISNUMBER(M544))),AND(N544&lt;&gt;"",NOT(ISNUMBER(N544)))),"hay una fecha mal escrita",IF(AND(H544&lt;&gt;"",NOT(ISNUMBER(H544))),"el importe no es un número",IF(C544="","falta «Recibido el»",IF(AND(L544&lt;&gt;"Recibido",L544&lt;&gt;"Anulado",I544=""),"falta la entrega acordada",IF(AND(L544&lt;&gt;"Recibido",L544&lt;&gt;"Anulado",M544=""),"falta la fecha del estado",IF(AND(OR(L544="Entregado",L544="Facturado",L544="Cobrado"),N544=""),"falta «Entregado el»",IF(AND(N544&lt;&gt;"",OR(L544="Recibido",L544="Confirmado",L544="Preparado",L544="En reparto")),"tiene «Entregado el»: cambia el estado",IF(OR(INT(C544)&gt;INT(Ajustes!$C$5),AND(M544&lt;&gt;"",INT(M544)&gt;INT(Ajustes!$C$5)),AND(N544&lt;&gt;"",INT(N544)&gt;INT(Ajustes!$C$5))),"hay una fecha posterior a hoy",IF(AND(M544&lt;&gt;"",INT(M544)&lt;INT(C544)),"la fecha del estado es anterior a «Recibido el»",IF(AND(N544&lt;&gt;"",INT(N544)&lt;INT(C544)),"«Entregado el» es anterior a «Recibido el»",""))))))))))))))</f>
        <v/>
      </c>
      <c r="T544">
        <f>IF(COUNTA(B544:P544)&gt;0,1,0)</f>
        <v>0</v>
      </c>
      <c r="U544" t="str">
        <f>IF(T544=0,"",IF(AND(L544="Recibido",M544=""),IF(C544="","",C544),IF(M544="","",M544)))</f>
        <v/>
      </c>
      <c r="V544" t="str">
        <f>IF(OR(T544=0,NOT(ISNUMBER(MATCH(L544,Ajustes!$B$9:$B$17,0)))),"",IF(INDEX(Ajustes!$C$9:$C$17,MATCH(L544,Ajustes!$B$9:$B$17,0))="","",INDEX(Ajustes!$C$9:$C$17,MATCH(L544,Ajustes!$B$9:$B$17,0))))</f>
        <v/>
      </c>
      <c r="W544">
        <f>IF(AND(T544=1,N544="",OR(L544="Recibido",L544="Confirmado",L544="Preparado",L544="En reparto",L544="Incidencia")),1,0)</f>
        <v>0</v>
      </c>
      <c r="X544">
        <f>IF(S544&lt;&gt;"",1,0)</f>
        <v>0</v>
      </c>
      <c r="Y544">
        <f>IF(A544&lt;&gt;"",1,0)</f>
        <v>0</v>
      </c>
      <c r="Z544">
        <f>IF(T544=1,ROW()-5,0)</f>
        <v>0</v>
      </c>
    </row>
    <row r="545">
      <c r="A545" s="21" t="str">
        <f>IF(T545=0,"",IF(S545&lt;&gt;"","Revisa: "&amp;S545,IF(OR(L545="Cobrado",L545="Anulado"),"",IF(AND(N545="",OR(L545="Recibido",L545="Confirmado",L545="Preparado",L545="En reparto",L545="Incidencia"),ISNUMBER(I545),INT(Ajustes!$C$5)&gt;INT(I545)),"Retrasado",IF(OR(L545="Entregado",L545="Facturado"),IF(AND(ISNUMBER(V545),ISNUMBER(N545),INT(Ajustes!$C$5)-INT(N545)&gt;V545),IF(L545="Entregado","Sin facturar","Cobro vencido"),""),IF(AND(ISNUMBER(V545),ISNUMBER(Q545),Q545&gt;V545),INDEX(Ajustes!$E$9:$E$17,MATCH(L545,Ajustes!$B$9:$B$17,0)),""))))))</f>
        <v/>
      </c>
      <c r="B545" s="22" t="n"/>
      <c r="C545" s="23" t="n"/>
      <c r="D545" s="24" t="n"/>
      <c r="E545" s="25" t="n"/>
      <c r="F545" s="25" t="n"/>
      <c r="G545" s="25" t="n"/>
      <c r="H545" s="26" t="n"/>
      <c r="I545" s="23" t="n"/>
      <c r="J545" s="25" t="n"/>
      <c r="K545" s="25" t="n"/>
      <c r="L545" s="25" t="n"/>
      <c r="M545" s="23" t="n"/>
      <c r="N545" s="23" t="n"/>
      <c r="O545" s="27" t="n"/>
      <c r="P545" s="25" t="n"/>
      <c r="Q545" s="28" t="str">
        <f>IF(OR(T545=0,L545="Cobrado",L545="Anulado",NOT(ISNUMBER(U545))),"",MAX(0,INT(Ajustes!$C$5)-INT(U545)))</f>
        <v/>
      </c>
      <c r="R545" s="28" t="str">
        <f>IF(OR(T545=0,L545="Anulado",NOT(ISNUMBER(N545)),NOT(ISNUMBER(I545))),"",IF(INT(N545)=INT(I545),"Sí",IF(INT(N545)&gt;INT(I545),"Tarde","Antes")))</f>
        <v/>
      </c>
      <c r="S545" t="str">
        <f>IF(T545=0,"",IF(L545="","falta el estado",IF(NOT(ISNUMBER(MATCH(L545,Ajustes!$B$9:$B$17,0))),"el estado no es de la lista",IF(E545="","falta el cliente",IF(OR(AND(C545&lt;&gt;"",NOT(ISNUMBER(C545))),AND(I545&lt;&gt;"",NOT(ISNUMBER(I545))),AND(M545&lt;&gt;"",NOT(ISNUMBER(M545))),AND(N545&lt;&gt;"",NOT(ISNUMBER(N545)))),"hay una fecha mal escrita",IF(AND(H545&lt;&gt;"",NOT(ISNUMBER(H545))),"el importe no es un número",IF(C545="","falta «Recibido el»",IF(AND(L545&lt;&gt;"Recibido",L545&lt;&gt;"Anulado",I545=""),"falta la entrega acordada",IF(AND(L545&lt;&gt;"Recibido",L545&lt;&gt;"Anulado",M545=""),"falta la fecha del estado",IF(AND(OR(L545="Entregado",L545="Facturado",L545="Cobrado"),N545=""),"falta «Entregado el»",IF(AND(N545&lt;&gt;"",OR(L545="Recibido",L545="Confirmado",L545="Preparado",L545="En reparto")),"tiene «Entregado el»: cambia el estado",IF(OR(INT(C545)&gt;INT(Ajustes!$C$5),AND(M545&lt;&gt;"",INT(M545)&gt;INT(Ajustes!$C$5)),AND(N545&lt;&gt;"",INT(N545)&gt;INT(Ajustes!$C$5))),"hay una fecha posterior a hoy",IF(AND(M545&lt;&gt;"",INT(M545)&lt;INT(C545)),"la fecha del estado es anterior a «Recibido el»",IF(AND(N545&lt;&gt;"",INT(N545)&lt;INT(C545)),"«Entregado el» es anterior a «Recibido el»",""))))))))))))))</f>
        <v/>
      </c>
      <c r="T545">
        <f>IF(COUNTA(B545:P545)&gt;0,1,0)</f>
        <v>0</v>
      </c>
      <c r="U545" t="str">
        <f>IF(T545=0,"",IF(AND(L545="Recibido",M545=""),IF(C545="","",C545),IF(M545="","",M545)))</f>
        <v/>
      </c>
      <c r="V545" t="str">
        <f>IF(OR(T545=0,NOT(ISNUMBER(MATCH(L545,Ajustes!$B$9:$B$17,0)))),"",IF(INDEX(Ajustes!$C$9:$C$17,MATCH(L545,Ajustes!$B$9:$B$17,0))="","",INDEX(Ajustes!$C$9:$C$17,MATCH(L545,Ajustes!$B$9:$B$17,0))))</f>
        <v/>
      </c>
      <c r="W545">
        <f>IF(AND(T545=1,N545="",OR(L545="Recibido",L545="Confirmado",L545="Preparado",L545="En reparto",L545="Incidencia")),1,0)</f>
        <v>0</v>
      </c>
      <c r="X545">
        <f>IF(S545&lt;&gt;"",1,0)</f>
        <v>0</v>
      </c>
      <c r="Y545">
        <f>IF(A545&lt;&gt;"",1,0)</f>
        <v>0</v>
      </c>
      <c r="Z545">
        <f>IF(T545=1,ROW()-5,0)</f>
        <v>0</v>
      </c>
    </row>
    <row r="546">
      <c r="A546" s="21" t="str">
        <f>IF(T546=0,"",IF(S546&lt;&gt;"","Revisa: "&amp;S546,IF(OR(L546="Cobrado",L546="Anulado"),"",IF(AND(N546="",OR(L546="Recibido",L546="Confirmado",L546="Preparado",L546="En reparto",L546="Incidencia"),ISNUMBER(I546),INT(Ajustes!$C$5)&gt;INT(I546)),"Retrasado",IF(OR(L546="Entregado",L546="Facturado"),IF(AND(ISNUMBER(V546),ISNUMBER(N546),INT(Ajustes!$C$5)-INT(N546)&gt;V546),IF(L546="Entregado","Sin facturar","Cobro vencido"),""),IF(AND(ISNUMBER(V546),ISNUMBER(Q546),Q546&gt;V546),INDEX(Ajustes!$E$9:$E$17,MATCH(L546,Ajustes!$B$9:$B$17,0)),""))))))</f>
        <v/>
      </c>
      <c r="B546" s="22" t="n"/>
      <c r="C546" s="23" t="n"/>
      <c r="D546" s="24" t="n"/>
      <c r="E546" s="25" t="n"/>
      <c r="F546" s="25" t="n"/>
      <c r="G546" s="25" t="n"/>
      <c r="H546" s="26" t="n"/>
      <c r="I546" s="23" t="n"/>
      <c r="J546" s="25" t="n"/>
      <c r="K546" s="25" t="n"/>
      <c r="L546" s="25" t="n"/>
      <c r="M546" s="23" t="n"/>
      <c r="N546" s="23" t="n"/>
      <c r="O546" s="27" t="n"/>
      <c r="P546" s="25" t="n"/>
      <c r="Q546" s="28" t="str">
        <f>IF(OR(T546=0,L546="Cobrado",L546="Anulado",NOT(ISNUMBER(U546))),"",MAX(0,INT(Ajustes!$C$5)-INT(U546)))</f>
        <v/>
      </c>
      <c r="R546" s="28" t="str">
        <f>IF(OR(T546=0,L546="Anulado",NOT(ISNUMBER(N546)),NOT(ISNUMBER(I546))),"",IF(INT(N546)=INT(I546),"Sí",IF(INT(N546)&gt;INT(I546),"Tarde","Antes")))</f>
        <v/>
      </c>
      <c r="S546" t="str">
        <f>IF(T546=0,"",IF(L546="","falta el estado",IF(NOT(ISNUMBER(MATCH(L546,Ajustes!$B$9:$B$17,0))),"el estado no es de la lista",IF(E546="","falta el cliente",IF(OR(AND(C546&lt;&gt;"",NOT(ISNUMBER(C546))),AND(I546&lt;&gt;"",NOT(ISNUMBER(I546))),AND(M546&lt;&gt;"",NOT(ISNUMBER(M546))),AND(N546&lt;&gt;"",NOT(ISNUMBER(N546)))),"hay una fecha mal escrita",IF(AND(H546&lt;&gt;"",NOT(ISNUMBER(H546))),"el importe no es un número",IF(C546="","falta «Recibido el»",IF(AND(L546&lt;&gt;"Recibido",L546&lt;&gt;"Anulado",I546=""),"falta la entrega acordada",IF(AND(L546&lt;&gt;"Recibido",L546&lt;&gt;"Anulado",M546=""),"falta la fecha del estado",IF(AND(OR(L546="Entregado",L546="Facturado",L546="Cobrado"),N546=""),"falta «Entregado el»",IF(AND(N546&lt;&gt;"",OR(L546="Recibido",L546="Confirmado",L546="Preparado",L546="En reparto")),"tiene «Entregado el»: cambia el estado",IF(OR(INT(C546)&gt;INT(Ajustes!$C$5),AND(M546&lt;&gt;"",INT(M546)&gt;INT(Ajustes!$C$5)),AND(N546&lt;&gt;"",INT(N546)&gt;INT(Ajustes!$C$5))),"hay una fecha posterior a hoy",IF(AND(M546&lt;&gt;"",INT(M546)&lt;INT(C546)),"la fecha del estado es anterior a «Recibido el»",IF(AND(N546&lt;&gt;"",INT(N546)&lt;INT(C546)),"«Entregado el» es anterior a «Recibido el»",""))))))))))))))</f>
        <v/>
      </c>
      <c r="T546">
        <f>IF(COUNTA(B546:P546)&gt;0,1,0)</f>
        <v>0</v>
      </c>
      <c r="U546" t="str">
        <f>IF(T546=0,"",IF(AND(L546="Recibido",M546=""),IF(C546="","",C546),IF(M546="","",M546)))</f>
        <v/>
      </c>
      <c r="V546" t="str">
        <f>IF(OR(T546=0,NOT(ISNUMBER(MATCH(L546,Ajustes!$B$9:$B$17,0)))),"",IF(INDEX(Ajustes!$C$9:$C$17,MATCH(L546,Ajustes!$B$9:$B$17,0))="","",INDEX(Ajustes!$C$9:$C$17,MATCH(L546,Ajustes!$B$9:$B$17,0))))</f>
        <v/>
      </c>
      <c r="W546">
        <f>IF(AND(T546=1,N546="",OR(L546="Recibido",L546="Confirmado",L546="Preparado",L546="En reparto",L546="Incidencia")),1,0)</f>
        <v>0</v>
      </c>
      <c r="X546">
        <f>IF(S546&lt;&gt;"",1,0)</f>
        <v>0</v>
      </c>
      <c r="Y546">
        <f>IF(A546&lt;&gt;"",1,0)</f>
        <v>0</v>
      </c>
      <c r="Z546">
        <f>IF(T546=1,ROW()-5,0)</f>
        <v>0</v>
      </c>
    </row>
    <row r="547">
      <c r="A547" s="21" t="str">
        <f>IF(T547=0,"",IF(S547&lt;&gt;"","Revisa: "&amp;S547,IF(OR(L547="Cobrado",L547="Anulado"),"",IF(AND(N547="",OR(L547="Recibido",L547="Confirmado",L547="Preparado",L547="En reparto",L547="Incidencia"),ISNUMBER(I547),INT(Ajustes!$C$5)&gt;INT(I547)),"Retrasado",IF(OR(L547="Entregado",L547="Facturado"),IF(AND(ISNUMBER(V547),ISNUMBER(N547),INT(Ajustes!$C$5)-INT(N547)&gt;V547),IF(L547="Entregado","Sin facturar","Cobro vencido"),""),IF(AND(ISNUMBER(V547),ISNUMBER(Q547),Q547&gt;V547),INDEX(Ajustes!$E$9:$E$17,MATCH(L547,Ajustes!$B$9:$B$17,0)),""))))))</f>
        <v/>
      </c>
      <c r="B547" s="22" t="n"/>
      <c r="C547" s="23" t="n"/>
      <c r="D547" s="24" t="n"/>
      <c r="E547" s="25" t="n"/>
      <c r="F547" s="25" t="n"/>
      <c r="G547" s="25" t="n"/>
      <c r="H547" s="26" t="n"/>
      <c r="I547" s="23" t="n"/>
      <c r="J547" s="25" t="n"/>
      <c r="K547" s="25" t="n"/>
      <c r="L547" s="25" t="n"/>
      <c r="M547" s="23" t="n"/>
      <c r="N547" s="23" t="n"/>
      <c r="O547" s="27" t="n"/>
      <c r="P547" s="25" t="n"/>
      <c r="Q547" s="28" t="str">
        <f>IF(OR(T547=0,L547="Cobrado",L547="Anulado",NOT(ISNUMBER(U547))),"",MAX(0,INT(Ajustes!$C$5)-INT(U547)))</f>
        <v/>
      </c>
      <c r="R547" s="28" t="str">
        <f>IF(OR(T547=0,L547="Anulado",NOT(ISNUMBER(N547)),NOT(ISNUMBER(I547))),"",IF(INT(N547)=INT(I547),"Sí",IF(INT(N547)&gt;INT(I547),"Tarde","Antes")))</f>
        <v/>
      </c>
      <c r="S547" t="str">
        <f>IF(T547=0,"",IF(L547="","falta el estado",IF(NOT(ISNUMBER(MATCH(L547,Ajustes!$B$9:$B$17,0))),"el estado no es de la lista",IF(E547="","falta el cliente",IF(OR(AND(C547&lt;&gt;"",NOT(ISNUMBER(C547))),AND(I547&lt;&gt;"",NOT(ISNUMBER(I547))),AND(M547&lt;&gt;"",NOT(ISNUMBER(M547))),AND(N547&lt;&gt;"",NOT(ISNUMBER(N547)))),"hay una fecha mal escrita",IF(AND(H547&lt;&gt;"",NOT(ISNUMBER(H547))),"el importe no es un número",IF(C547="","falta «Recibido el»",IF(AND(L547&lt;&gt;"Recibido",L547&lt;&gt;"Anulado",I547=""),"falta la entrega acordada",IF(AND(L547&lt;&gt;"Recibido",L547&lt;&gt;"Anulado",M547=""),"falta la fecha del estado",IF(AND(OR(L547="Entregado",L547="Facturado",L547="Cobrado"),N547=""),"falta «Entregado el»",IF(AND(N547&lt;&gt;"",OR(L547="Recibido",L547="Confirmado",L547="Preparado",L547="En reparto")),"tiene «Entregado el»: cambia el estado",IF(OR(INT(C547)&gt;INT(Ajustes!$C$5),AND(M547&lt;&gt;"",INT(M547)&gt;INT(Ajustes!$C$5)),AND(N547&lt;&gt;"",INT(N547)&gt;INT(Ajustes!$C$5))),"hay una fecha posterior a hoy",IF(AND(M547&lt;&gt;"",INT(M547)&lt;INT(C547)),"la fecha del estado es anterior a «Recibido el»",IF(AND(N547&lt;&gt;"",INT(N547)&lt;INT(C547)),"«Entregado el» es anterior a «Recibido el»",""))))))))))))))</f>
        <v/>
      </c>
      <c r="T547">
        <f>IF(COUNTA(B547:P547)&gt;0,1,0)</f>
        <v>0</v>
      </c>
      <c r="U547" t="str">
        <f>IF(T547=0,"",IF(AND(L547="Recibido",M547=""),IF(C547="","",C547),IF(M547="","",M547)))</f>
        <v/>
      </c>
      <c r="V547" t="str">
        <f>IF(OR(T547=0,NOT(ISNUMBER(MATCH(L547,Ajustes!$B$9:$B$17,0)))),"",IF(INDEX(Ajustes!$C$9:$C$17,MATCH(L547,Ajustes!$B$9:$B$17,0))="","",INDEX(Ajustes!$C$9:$C$17,MATCH(L547,Ajustes!$B$9:$B$17,0))))</f>
        <v/>
      </c>
      <c r="W547">
        <f>IF(AND(T547=1,N547="",OR(L547="Recibido",L547="Confirmado",L547="Preparado",L547="En reparto",L547="Incidencia")),1,0)</f>
        <v>0</v>
      </c>
      <c r="X547">
        <f>IF(S547&lt;&gt;"",1,0)</f>
        <v>0</v>
      </c>
      <c r="Y547">
        <f>IF(A547&lt;&gt;"",1,0)</f>
        <v>0</v>
      </c>
      <c r="Z547">
        <f>IF(T547=1,ROW()-5,0)</f>
        <v>0</v>
      </c>
    </row>
    <row r="548">
      <c r="A548" s="21" t="str">
        <f>IF(T548=0,"",IF(S548&lt;&gt;"","Revisa: "&amp;S548,IF(OR(L548="Cobrado",L548="Anulado"),"",IF(AND(N548="",OR(L548="Recibido",L548="Confirmado",L548="Preparado",L548="En reparto",L548="Incidencia"),ISNUMBER(I548),INT(Ajustes!$C$5)&gt;INT(I548)),"Retrasado",IF(OR(L548="Entregado",L548="Facturado"),IF(AND(ISNUMBER(V548),ISNUMBER(N548),INT(Ajustes!$C$5)-INT(N548)&gt;V548),IF(L548="Entregado","Sin facturar","Cobro vencido"),""),IF(AND(ISNUMBER(V548),ISNUMBER(Q548),Q548&gt;V548),INDEX(Ajustes!$E$9:$E$17,MATCH(L548,Ajustes!$B$9:$B$17,0)),""))))))</f>
        <v/>
      </c>
      <c r="B548" s="22" t="n"/>
      <c r="C548" s="23" t="n"/>
      <c r="D548" s="24" t="n"/>
      <c r="E548" s="25" t="n"/>
      <c r="F548" s="25" t="n"/>
      <c r="G548" s="25" t="n"/>
      <c r="H548" s="26" t="n"/>
      <c r="I548" s="23" t="n"/>
      <c r="J548" s="25" t="n"/>
      <c r="K548" s="25" t="n"/>
      <c r="L548" s="25" t="n"/>
      <c r="M548" s="23" t="n"/>
      <c r="N548" s="23" t="n"/>
      <c r="O548" s="27" t="n"/>
      <c r="P548" s="25" t="n"/>
      <c r="Q548" s="28" t="str">
        <f>IF(OR(T548=0,L548="Cobrado",L548="Anulado",NOT(ISNUMBER(U548))),"",MAX(0,INT(Ajustes!$C$5)-INT(U548)))</f>
        <v/>
      </c>
      <c r="R548" s="28" t="str">
        <f>IF(OR(T548=0,L548="Anulado",NOT(ISNUMBER(N548)),NOT(ISNUMBER(I548))),"",IF(INT(N548)=INT(I548),"Sí",IF(INT(N548)&gt;INT(I548),"Tarde","Antes")))</f>
        <v/>
      </c>
      <c r="S548" t="str">
        <f>IF(T548=0,"",IF(L548="","falta el estado",IF(NOT(ISNUMBER(MATCH(L548,Ajustes!$B$9:$B$17,0))),"el estado no es de la lista",IF(E548="","falta el cliente",IF(OR(AND(C548&lt;&gt;"",NOT(ISNUMBER(C548))),AND(I548&lt;&gt;"",NOT(ISNUMBER(I548))),AND(M548&lt;&gt;"",NOT(ISNUMBER(M548))),AND(N548&lt;&gt;"",NOT(ISNUMBER(N548)))),"hay una fecha mal escrita",IF(AND(H548&lt;&gt;"",NOT(ISNUMBER(H548))),"el importe no es un número",IF(C548="","falta «Recibido el»",IF(AND(L548&lt;&gt;"Recibido",L548&lt;&gt;"Anulado",I548=""),"falta la entrega acordada",IF(AND(L548&lt;&gt;"Recibido",L548&lt;&gt;"Anulado",M548=""),"falta la fecha del estado",IF(AND(OR(L548="Entregado",L548="Facturado",L548="Cobrado"),N548=""),"falta «Entregado el»",IF(AND(N548&lt;&gt;"",OR(L548="Recibido",L548="Confirmado",L548="Preparado",L548="En reparto")),"tiene «Entregado el»: cambia el estado",IF(OR(INT(C548)&gt;INT(Ajustes!$C$5),AND(M548&lt;&gt;"",INT(M548)&gt;INT(Ajustes!$C$5)),AND(N548&lt;&gt;"",INT(N548)&gt;INT(Ajustes!$C$5))),"hay una fecha posterior a hoy",IF(AND(M548&lt;&gt;"",INT(M548)&lt;INT(C548)),"la fecha del estado es anterior a «Recibido el»",IF(AND(N548&lt;&gt;"",INT(N548)&lt;INT(C548)),"«Entregado el» es anterior a «Recibido el»",""))))))))))))))</f>
        <v/>
      </c>
      <c r="T548">
        <f>IF(COUNTA(B548:P548)&gt;0,1,0)</f>
        <v>0</v>
      </c>
      <c r="U548" t="str">
        <f>IF(T548=0,"",IF(AND(L548="Recibido",M548=""),IF(C548="","",C548),IF(M548="","",M548)))</f>
        <v/>
      </c>
      <c r="V548" t="str">
        <f>IF(OR(T548=0,NOT(ISNUMBER(MATCH(L548,Ajustes!$B$9:$B$17,0)))),"",IF(INDEX(Ajustes!$C$9:$C$17,MATCH(L548,Ajustes!$B$9:$B$17,0))="","",INDEX(Ajustes!$C$9:$C$17,MATCH(L548,Ajustes!$B$9:$B$17,0))))</f>
        <v/>
      </c>
      <c r="W548">
        <f>IF(AND(T548=1,N548="",OR(L548="Recibido",L548="Confirmado",L548="Preparado",L548="En reparto",L548="Incidencia")),1,0)</f>
        <v>0</v>
      </c>
      <c r="X548">
        <f>IF(S548&lt;&gt;"",1,0)</f>
        <v>0</v>
      </c>
      <c r="Y548">
        <f>IF(A548&lt;&gt;"",1,0)</f>
        <v>0</v>
      </c>
      <c r="Z548">
        <f>IF(T548=1,ROW()-5,0)</f>
        <v>0</v>
      </c>
    </row>
    <row r="549">
      <c r="A549" s="21" t="str">
        <f>IF(T549=0,"",IF(S549&lt;&gt;"","Revisa: "&amp;S549,IF(OR(L549="Cobrado",L549="Anulado"),"",IF(AND(N549="",OR(L549="Recibido",L549="Confirmado",L549="Preparado",L549="En reparto",L549="Incidencia"),ISNUMBER(I549),INT(Ajustes!$C$5)&gt;INT(I549)),"Retrasado",IF(OR(L549="Entregado",L549="Facturado"),IF(AND(ISNUMBER(V549),ISNUMBER(N549),INT(Ajustes!$C$5)-INT(N549)&gt;V549),IF(L549="Entregado","Sin facturar","Cobro vencido"),""),IF(AND(ISNUMBER(V549),ISNUMBER(Q549),Q549&gt;V549),INDEX(Ajustes!$E$9:$E$17,MATCH(L549,Ajustes!$B$9:$B$17,0)),""))))))</f>
        <v/>
      </c>
      <c r="B549" s="22" t="n"/>
      <c r="C549" s="23" t="n"/>
      <c r="D549" s="24" t="n"/>
      <c r="E549" s="25" t="n"/>
      <c r="F549" s="25" t="n"/>
      <c r="G549" s="25" t="n"/>
      <c r="H549" s="26" t="n"/>
      <c r="I549" s="23" t="n"/>
      <c r="J549" s="25" t="n"/>
      <c r="K549" s="25" t="n"/>
      <c r="L549" s="25" t="n"/>
      <c r="M549" s="23" t="n"/>
      <c r="N549" s="23" t="n"/>
      <c r="O549" s="27" t="n"/>
      <c r="P549" s="25" t="n"/>
      <c r="Q549" s="28" t="str">
        <f>IF(OR(T549=0,L549="Cobrado",L549="Anulado",NOT(ISNUMBER(U549))),"",MAX(0,INT(Ajustes!$C$5)-INT(U549)))</f>
        <v/>
      </c>
      <c r="R549" s="28" t="str">
        <f>IF(OR(T549=0,L549="Anulado",NOT(ISNUMBER(N549)),NOT(ISNUMBER(I549))),"",IF(INT(N549)=INT(I549),"Sí",IF(INT(N549)&gt;INT(I549),"Tarde","Antes")))</f>
        <v/>
      </c>
      <c r="S549" t="str">
        <f>IF(T549=0,"",IF(L549="","falta el estado",IF(NOT(ISNUMBER(MATCH(L549,Ajustes!$B$9:$B$17,0))),"el estado no es de la lista",IF(E549="","falta el cliente",IF(OR(AND(C549&lt;&gt;"",NOT(ISNUMBER(C549))),AND(I549&lt;&gt;"",NOT(ISNUMBER(I549))),AND(M549&lt;&gt;"",NOT(ISNUMBER(M549))),AND(N549&lt;&gt;"",NOT(ISNUMBER(N549)))),"hay una fecha mal escrita",IF(AND(H549&lt;&gt;"",NOT(ISNUMBER(H549))),"el importe no es un número",IF(C549="","falta «Recibido el»",IF(AND(L549&lt;&gt;"Recibido",L549&lt;&gt;"Anulado",I549=""),"falta la entrega acordada",IF(AND(L549&lt;&gt;"Recibido",L549&lt;&gt;"Anulado",M549=""),"falta la fecha del estado",IF(AND(OR(L549="Entregado",L549="Facturado",L549="Cobrado"),N549=""),"falta «Entregado el»",IF(AND(N549&lt;&gt;"",OR(L549="Recibido",L549="Confirmado",L549="Preparado",L549="En reparto")),"tiene «Entregado el»: cambia el estado",IF(OR(INT(C549)&gt;INT(Ajustes!$C$5),AND(M549&lt;&gt;"",INT(M549)&gt;INT(Ajustes!$C$5)),AND(N549&lt;&gt;"",INT(N549)&gt;INT(Ajustes!$C$5))),"hay una fecha posterior a hoy",IF(AND(M549&lt;&gt;"",INT(M549)&lt;INT(C549)),"la fecha del estado es anterior a «Recibido el»",IF(AND(N549&lt;&gt;"",INT(N549)&lt;INT(C549)),"«Entregado el» es anterior a «Recibido el»",""))))))))))))))</f>
        <v/>
      </c>
      <c r="T549">
        <f>IF(COUNTA(B549:P549)&gt;0,1,0)</f>
        <v>0</v>
      </c>
      <c r="U549" t="str">
        <f>IF(T549=0,"",IF(AND(L549="Recibido",M549=""),IF(C549="","",C549),IF(M549="","",M549)))</f>
        <v/>
      </c>
      <c r="V549" t="str">
        <f>IF(OR(T549=0,NOT(ISNUMBER(MATCH(L549,Ajustes!$B$9:$B$17,0)))),"",IF(INDEX(Ajustes!$C$9:$C$17,MATCH(L549,Ajustes!$B$9:$B$17,0))="","",INDEX(Ajustes!$C$9:$C$17,MATCH(L549,Ajustes!$B$9:$B$17,0))))</f>
        <v/>
      </c>
      <c r="W549">
        <f>IF(AND(T549=1,N549="",OR(L549="Recibido",L549="Confirmado",L549="Preparado",L549="En reparto",L549="Incidencia")),1,0)</f>
        <v>0</v>
      </c>
      <c r="X549">
        <f>IF(S549&lt;&gt;"",1,0)</f>
        <v>0</v>
      </c>
      <c r="Y549">
        <f>IF(A549&lt;&gt;"",1,0)</f>
        <v>0</v>
      </c>
      <c r="Z549">
        <f>IF(T549=1,ROW()-5,0)</f>
        <v>0</v>
      </c>
    </row>
    <row r="550">
      <c r="A550" s="21" t="str">
        <f>IF(T550=0,"",IF(S550&lt;&gt;"","Revisa: "&amp;S550,IF(OR(L550="Cobrado",L550="Anulado"),"",IF(AND(N550="",OR(L550="Recibido",L550="Confirmado",L550="Preparado",L550="En reparto",L550="Incidencia"),ISNUMBER(I550),INT(Ajustes!$C$5)&gt;INT(I550)),"Retrasado",IF(OR(L550="Entregado",L550="Facturado"),IF(AND(ISNUMBER(V550),ISNUMBER(N550),INT(Ajustes!$C$5)-INT(N550)&gt;V550),IF(L550="Entregado","Sin facturar","Cobro vencido"),""),IF(AND(ISNUMBER(V550),ISNUMBER(Q550),Q550&gt;V550),INDEX(Ajustes!$E$9:$E$17,MATCH(L550,Ajustes!$B$9:$B$17,0)),""))))))</f>
        <v/>
      </c>
      <c r="B550" s="22" t="n"/>
      <c r="C550" s="23" t="n"/>
      <c r="D550" s="24" t="n"/>
      <c r="E550" s="25" t="n"/>
      <c r="F550" s="25" t="n"/>
      <c r="G550" s="25" t="n"/>
      <c r="H550" s="26" t="n"/>
      <c r="I550" s="23" t="n"/>
      <c r="J550" s="25" t="n"/>
      <c r="K550" s="25" t="n"/>
      <c r="L550" s="25" t="n"/>
      <c r="M550" s="23" t="n"/>
      <c r="N550" s="23" t="n"/>
      <c r="O550" s="27" t="n"/>
      <c r="P550" s="25" t="n"/>
      <c r="Q550" s="28" t="str">
        <f>IF(OR(T550=0,L550="Cobrado",L550="Anulado",NOT(ISNUMBER(U550))),"",MAX(0,INT(Ajustes!$C$5)-INT(U550)))</f>
        <v/>
      </c>
      <c r="R550" s="28" t="str">
        <f>IF(OR(T550=0,L550="Anulado",NOT(ISNUMBER(N550)),NOT(ISNUMBER(I550))),"",IF(INT(N550)=INT(I550),"Sí",IF(INT(N550)&gt;INT(I550),"Tarde","Antes")))</f>
        <v/>
      </c>
      <c r="S550" t="str">
        <f>IF(T550=0,"",IF(L550="","falta el estado",IF(NOT(ISNUMBER(MATCH(L550,Ajustes!$B$9:$B$17,0))),"el estado no es de la lista",IF(E550="","falta el cliente",IF(OR(AND(C550&lt;&gt;"",NOT(ISNUMBER(C550))),AND(I550&lt;&gt;"",NOT(ISNUMBER(I550))),AND(M550&lt;&gt;"",NOT(ISNUMBER(M550))),AND(N550&lt;&gt;"",NOT(ISNUMBER(N550)))),"hay una fecha mal escrita",IF(AND(H550&lt;&gt;"",NOT(ISNUMBER(H550))),"el importe no es un número",IF(C550="","falta «Recibido el»",IF(AND(L550&lt;&gt;"Recibido",L550&lt;&gt;"Anulado",I550=""),"falta la entrega acordada",IF(AND(L550&lt;&gt;"Recibido",L550&lt;&gt;"Anulado",M550=""),"falta la fecha del estado",IF(AND(OR(L550="Entregado",L550="Facturado",L550="Cobrado"),N550=""),"falta «Entregado el»",IF(AND(N550&lt;&gt;"",OR(L550="Recibido",L550="Confirmado",L550="Preparado",L550="En reparto")),"tiene «Entregado el»: cambia el estado",IF(OR(INT(C550)&gt;INT(Ajustes!$C$5),AND(M550&lt;&gt;"",INT(M550)&gt;INT(Ajustes!$C$5)),AND(N550&lt;&gt;"",INT(N550)&gt;INT(Ajustes!$C$5))),"hay una fecha posterior a hoy",IF(AND(M550&lt;&gt;"",INT(M550)&lt;INT(C550)),"la fecha del estado es anterior a «Recibido el»",IF(AND(N550&lt;&gt;"",INT(N550)&lt;INT(C550)),"«Entregado el» es anterior a «Recibido el»",""))))))))))))))</f>
        <v/>
      </c>
      <c r="T550">
        <f>IF(COUNTA(B550:P550)&gt;0,1,0)</f>
        <v>0</v>
      </c>
      <c r="U550" t="str">
        <f>IF(T550=0,"",IF(AND(L550="Recibido",M550=""),IF(C550="","",C550),IF(M550="","",M550)))</f>
        <v/>
      </c>
      <c r="V550" t="str">
        <f>IF(OR(T550=0,NOT(ISNUMBER(MATCH(L550,Ajustes!$B$9:$B$17,0)))),"",IF(INDEX(Ajustes!$C$9:$C$17,MATCH(L550,Ajustes!$B$9:$B$17,0))="","",INDEX(Ajustes!$C$9:$C$17,MATCH(L550,Ajustes!$B$9:$B$17,0))))</f>
        <v/>
      </c>
      <c r="W550">
        <f>IF(AND(T550=1,N550="",OR(L550="Recibido",L550="Confirmado",L550="Preparado",L550="En reparto",L550="Incidencia")),1,0)</f>
        <v>0</v>
      </c>
      <c r="X550">
        <f>IF(S550&lt;&gt;"",1,0)</f>
        <v>0</v>
      </c>
      <c r="Y550">
        <f>IF(A550&lt;&gt;"",1,0)</f>
        <v>0</v>
      </c>
      <c r="Z550">
        <f>IF(T550=1,ROW()-5,0)</f>
        <v>0</v>
      </c>
    </row>
    <row r="551">
      <c r="A551" s="21" t="str">
        <f>IF(T551=0,"",IF(S551&lt;&gt;"","Revisa: "&amp;S551,IF(OR(L551="Cobrado",L551="Anulado"),"",IF(AND(N551="",OR(L551="Recibido",L551="Confirmado",L551="Preparado",L551="En reparto",L551="Incidencia"),ISNUMBER(I551),INT(Ajustes!$C$5)&gt;INT(I551)),"Retrasado",IF(OR(L551="Entregado",L551="Facturado"),IF(AND(ISNUMBER(V551),ISNUMBER(N551),INT(Ajustes!$C$5)-INT(N551)&gt;V551),IF(L551="Entregado","Sin facturar","Cobro vencido"),""),IF(AND(ISNUMBER(V551),ISNUMBER(Q551),Q551&gt;V551),INDEX(Ajustes!$E$9:$E$17,MATCH(L551,Ajustes!$B$9:$B$17,0)),""))))))</f>
        <v/>
      </c>
      <c r="B551" s="22" t="n"/>
      <c r="C551" s="23" t="n"/>
      <c r="D551" s="24" t="n"/>
      <c r="E551" s="25" t="n"/>
      <c r="F551" s="25" t="n"/>
      <c r="G551" s="25" t="n"/>
      <c r="H551" s="26" t="n"/>
      <c r="I551" s="23" t="n"/>
      <c r="J551" s="25" t="n"/>
      <c r="K551" s="25" t="n"/>
      <c r="L551" s="25" t="n"/>
      <c r="M551" s="23" t="n"/>
      <c r="N551" s="23" t="n"/>
      <c r="O551" s="27" t="n"/>
      <c r="P551" s="25" t="n"/>
      <c r="Q551" s="28" t="str">
        <f>IF(OR(T551=0,L551="Cobrado",L551="Anulado",NOT(ISNUMBER(U551))),"",MAX(0,INT(Ajustes!$C$5)-INT(U551)))</f>
        <v/>
      </c>
      <c r="R551" s="28" t="str">
        <f>IF(OR(T551=0,L551="Anulado",NOT(ISNUMBER(N551)),NOT(ISNUMBER(I551))),"",IF(INT(N551)=INT(I551),"Sí",IF(INT(N551)&gt;INT(I551),"Tarde","Antes")))</f>
        <v/>
      </c>
      <c r="S551" t="str">
        <f>IF(T551=0,"",IF(L551="","falta el estado",IF(NOT(ISNUMBER(MATCH(L551,Ajustes!$B$9:$B$17,0))),"el estado no es de la lista",IF(E551="","falta el cliente",IF(OR(AND(C551&lt;&gt;"",NOT(ISNUMBER(C551))),AND(I551&lt;&gt;"",NOT(ISNUMBER(I551))),AND(M551&lt;&gt;"",NOT(ISNUMBER(M551))),AND(N551&lt;&gt;"",NOT(ISNUMBER(N551)))),"hay una fecha mal escrita",IF(AND(H551&lt;&gt;"",NOT(ISNUMBER(H551))),"el importe no es un número",IF(C551="","falta «Recibido el»",IF(AND(L551&lt;&gt;"Recibido",L551&lt;&gt;"Anulado",I551=""),"falta la entrega acordada",IF(AND(L551&lt;&gt;"Recibido",L551&lt;&gt;"Anulado",M551=""),"falta la fecha del estado",IF(AND(OR(L551="Entregado",L551="Facturado",L551="Cobrado"),N551=""),"falta «Entregado el»",IF(AND(N551&lt;&gt;"",OR(L551="Recibido",L551="Confirmado",L551="Preparado",L551="En reparto")),"tiene «Entregado el»: cambia el estado",IF(OR(INT(C551)&gt;INT(Ajustes!$C$5),AND(M551&lt;&gt;"",INT(M551)&gt;INT(Ajustes!$C$5)),AND(N551&lt;&gt;"",INT(N551)&gt;INT(Ajustes!$C$5))),"hay una fecha posterior a hoy",IF(AND(M551&lt;&gt;"",INT(M551)&lt;INT(C551)),"la fecha del estado es anterior a «Recibido el»",IF(AND(N551&lt;&gt;"",INT(N551)&lt;INT(C551)),"«Entregado el» es anterior a «Recibido el»",""))))))))))))))</f>
        <v/>
      </c>
      <c r="T551">
        <f>IF(COUNTA(B551:P551)&gt;0,1,0)</f>
        <v>0</v>
      </c>
      <c r="U551" t="str">
        <f>IF(T551=0,"",IF(AND(L551="Recibido",M551=""),IF(C551="","",C551),IF(M551="","",M551)))</f>
        <v/>
      </c>
      <c r="V551" t="str">
        <f>IF(OR(T551=0,NOT(ISNUMBER(MATCH(L551,Ajustes!$B$9:$B$17,0)))),"",IF(INDEX(Ajustes!$C$9:$C$17,MATCH(L551,Ajustes!$B$9:$B$17,0))="","",INDEX(Ajustes!$C$9:$C$17,MATCH(L551,Ajustes!$B$9:$B$17,0))))</f>
        <v/>
      </c>
      <c r="W551">
        <f>IF(AND(T551=1,N551="",OR(L551="Recibido",L551="Confirmado",L551="Preparado",L551="En reparto",L551="Incidencia")),1,0)</f>
        <v>0</v>
      </c>
      <c r="X551">
        <f>IF(S551&lt;&gt;"",1,0)</f>
        <v>0</v>
      </c>
      <c r="Y551">
        <f>IF(A551&lt;&gt;"",1,0)</f>
        <v>0</v>
      </c>
      <c r="Z551">
        <f>IF(T551=1,ROW()-5,0)</f>
        <v>0</v>
      </c>
    </row>
    <row r="552">
      <c r="A552" s="21" t="str">
        <f>IF(T552=0,"",IF(S552&lt;&gt;"","Revisa: "&amp;S552,IF(OR(L552="Cobrado",L552="Anulado"),"",IF(AND(N552="",OR(L552="Recibido",L552="Confirmado",L552="Preparado",L552="En reparto",L552="Incidencia"),ISNUMBER(I552),INT(Ajustes!$C$5)&gt;INT(I552)),"Retrasado",IF(OR(L552="Entregado",L552="Facturado"),IF(AND(ISNUMBER(V552),ISNUMBER(N552),INT(Ajustes!$C$5)-INT(N552)&gt;V552),IF(L552="Entregado","Sin facturar","Cobro vencido"),""),IF(AND(ISNUMBER(V552),ISNUMBER(Q552),Q552&gt;V552),INDEX(Ajustes!$E$9:$E$17,MATCH(L552,Ajustes!$B$9:$B$17,0)),""))))))</f>
        <v/>
      </c>
      <c r="B552" s="22" t="n"/>
      <c r="C552" s="23" t="n"/>
      <c r="D552" s="24" t="n"/>
      <c r="E552" s="25" t="n"/>
      <c r="F552" s="25" t="n"/>
      <c r="G552" s="25" t="n"/>
      <c r="H552" s="26" t="n"/>
      <c r="I552" s="23" t="n"/>
      <c r="J552" s="25" t="n"/>
      <c r="K552" s="25" t="n"/>
      <c r="L552" s="25" t="n"/>
      <c r="M552" s="23" t="n"/>
      <c r="N552" s="23" t="n"/>
      <c r="O552" s="27" t="n"/>
      <c r="P552" s="25" t="n"/>
      <c r="Q552" s="28" t="str">
        <f>IF(OR(T552=0,L552="Cobrado",L552="Anulado",NOT(ISNUMBER(U552))),"",MAX(0,INT(Ajustes!$C$5)-INT(U552)))</f>
        <v/>
      </c>
      <c r="R552" s="28" t="str">
        <f>IF(OR(T552=0,L552="Anulado",NOT(ISNUMBER(N552)),NOT(ISNUMBER(I552))),"",IF(INT(N552)=INT(I552),"Sí",IF(INT(N552)&gt;INT(I552),"Tarde","Antes")))</f>
        <v/>
      </c>
      <c r="S552" t="str">
        <f>IF(T552=0,"",IF(L552="","falta el estado",IF(NOT(ISNUMBER(MATCH(L552,Ajustes!$B$9:$B$17,0))),"el estado no es de la lista",IF(E552="","falta el cliente",IF(OR(AND(C552&lt;&gt;"",NOT(ISNUMBER(C552))),AND(I552&lt;&gt;"",NOT(ISNUMBER(I552))),AND(M552&lt;&gt;"",NOT(ISNUMBER(M552))),AND(N552&lt;&gt;"",NOT(ISNUMBER(N552)))),"hay una fecha mal escrita",IF(AND(H552&lt;&gt;"",NOT(ISNUMBER(H552))),"el importe no es un número",IF(C552="","falta «Recibido el»",IF(AND(L552&lt;&gt;"Recibido",L552&lt;&gt;"Anulado",I552=""),"falta la entrega acordada",IF(AND(L552&lt;&gt;"Recibido",L552&lt;&gt;"Anulado",M552=""),"falta la fecha del estado",IF(AND(OR(L552="Entregado",L552="Facturado",L552="Cobrado"),N552=""),"falta «Entregado el»",IF(AND(N552&lt;&gt;"",OR(L552="Recibido",L552="Confirmado",L552="Preparado",L552="En reparto")),"tiene «Entregado el»: cambia el estado",IF(OR(INT(C552)&gt;INT(Ajustes!$C$5),AND(M552&lt;&gt;"",INT(M552)&gt;INT(Ajustes!$C$5)),AND(N552&lt;&gt;"",INT(N552)&gt;INT(Ajustes!$C$5))),"hay una fecha posterior a hoy",IF(AND(M552&lt;&gt;"",INT(M552)&lt;INT(C552)),"la fecha del estado es anterior a «Recibido el»",IF(AND(N552&lt;&gt;"",INT(N552)&lt;INT(C552)),"«Entregado el» es anterior a «Recibido el»",""))))))))))))))</f>
        <v/>
      </c>
      <c r="T552">
        <f>IF(COUNTA(B552:P552)&gt;0,1,0)</f>
        <v>0</v>
      </c>
      <c r="U552" t="str">
        <f>IF(T552=0,"",IF(AND(L552="Recibido",M552=""),IF(C552="","",C552),IF(M552="","",M552)))</f>
        <v/>
      </c>
      <c r="V552" t="str">
        <f>IF(OR(T552=0,NOT(ISNUMBER(MATCH(L552,Ajustes!$B$9:$B$17,0)))),"",IF(INDEX(Ajustes!$C$9:$C$17,MATCH(L552,Ajustes!$B$9:$B$17,0))="","",INDEX(Ajustes!$C$9:$C$17,MATCH(L552,Ajustes!$B$9:$B$17,0))))</f>
        <v/>
      </c>
      <c r="W552">
        <f>IF(AND(T552=1,N552="",OR(L552="Recibido",L552="Confirmado",L552="Preparado",L552="En reparto",L552="Incidencia")),1,0)</f>
        <v>0</v>
      </c>
      <c r="X552">
        <f>IF(S552&lt;&gt;"",1,0)</f>
        <v>0</v>
      </c>
      <c r="Y552">
        <f>IF(A552&lt;&gt;"",1,0)</f>
        <v>0</v>
      </c>
      <c r="Z552">
        <f>IF(T552=1,ROW()-5,0)</f>
        <v>0</v>
      </c>
    </row>
    <row r="553">
      <c r="A553" s="21" t="str">
        <f>IF(T553=0,"",IF(S553&lt;&gt;"","Revisa: "&amp;S553,IF(OR(L553="Cobrado",L553="Anulado"),"",IF(AND(N553="",OR(L553="Recibido",L553="Confirmado",L553="Preparado",L553="En reparto",L553="Incidencia"),ISNUMBER(I553),INT(Ajustes!$C$5)&gt;INT(I553)),"Retrasado",IF(OR(L553="Entregado",L553="Facturado"),IF(AND(ISNUMBER(V553),ISNUMBER(N553),INT(Ajustes!$C$5)-INT(N553)&gt;V553),IF(L553="Entregado","Sin facturar","Cobro vencido"),""),IF(AND(ISNUMBER(V553),ISNUMBER(Q553),Q553&gt;V553),INDEX(Ajustes!$E$9:$E$17,MATCH(L553,Ajustes!$B$9:$B$17,0)),""))))))</f>
        <v/>
      </c>
      <c r="B553" s="22" t="n"/>
      <c r="C553" s="23" t="n"/>
      <c r="D553" s="24" t="n"/>
      <c r="E553" s="25" t="n"/>
      <c r="F553" s="25" t="n"/>
      <c r="G553" s="25" t="n"/>
      <c r="H553" s="26" t="n"/>
      <c r="I553" s="23" t="n"/>
      <c r="J553" s="25" t="n"/>
      <c r="K553" s="25" t="n"/>
      <c r="L553" s="25" t="n"/>
      <c r="M553" s="23" t="n"/>
      <c r="N553" s="23" t="n"/>
      <c r="O553" s="27" t="n"/>
      <c r="P553" s="25" t="n"/>
      <c r="Q553" s="28" t="str">
        <f>IF(OR(T553=0,L553="Cobrado",L553="Anulado",NOT(ISNUMBER(U553))),"",MAX(0,INT(Ajustes!$C$5)-INT(U553)))</f>
        <v/>
      </c>
      <c r="R553" s="28" t="str">
        <f>IF(OR(T553=0,L553="Anulado",NOT(ISNUMBER(N553)),NOT(ISNUMBER(I553))),"",IF(INT(N553)=INT(I553),"Sí",IF(INT(N553)&gt;INT(I553),"Tarde","Antes")))</f>
        <v/>
      </c>
      <c r="S553" t="str">
        <f>IF(T553=0,"",IF(L553="","falta el estado",IF(NOT(ISNUMBER(MATCH(L553,Ajustes!$B$9:$B$17,0))),"el estado no es de la lista",IF(E553="","falta el cliente",IF(OR(AND(C553&lt;&gt;"",NOT(ISNUMBER(C553))),AND(I553&lt;&gt;"",NOT(ISNUMBER(I553))),AND(M553&lt;&gt;"",NOT(ISNUMBER(M553))),AND(N553&lt;&gt;"",NOT(ISNUMBER(N553)))),"hay una fecha mal escrita",IF(AND(H553&lt;&gt;"",NOT(ISNUMBER(H553))),"el importe no es un número",IF(C553="","falta «Recibido el»",IF(AND(L553&lt;&gt;"Recibido",L553&lt;&gt;"Anulado",I553=""),"falta la entrega acordada",IF(AND(L553&lt;&gt;"Recibido",L553&lt;&gt;"Anulado",M553=""),"falta la fecha del estado",IF(AND(OR(L553="Entregado",L553="Facturado",L553="Cobrado"),N553=""),"falta «Entregado el»",IF(AND(N553&lt;&gt;"",OR(L553="Recibido",L553="Confirmado",L553="Preparado",L553="En reparto")),"tiene «Entregado el»: cambia el estado",IF(OR(INT(C553)&gt;INT(Ajustes!$C$5),AND(M553&lt;&gt;"",INT(M553)&gt;INT(Ajustes!$C$5)),AND(N553&lt;&gt;"",INT(N553)&gt;INT(Ajustes!$C$5))),"hay una fecha posterior a hoy",IF(AND(M553&lt;&gt;"",INT(M553)&lt;INT(C553)),"la fecha del estado es anterior a «Recibido el»",IF(AND(N553&lt;&gt;"",INT(N553)&lt;INT(C553)),"«Entregado el» es anterior a «Recibido el»",""))))))))))))))</f>
        <v/>
      </c>
      <c r="T553">
        <f>IF(COUNTA(B553:P553)&gt;0,1,0)</f>
        <v>0</v>
      </c>
      <c r="U553" t="str">
        <f>IF(T553=0,"",IF(AND(L553="Recibido",M553=""),IF(C553="","",C553),IF(M553="","",M553)))</f>
        <v/>
      </c>
      <c r="V553" t="str">
        <f>IF(OR(T553=0,NOT(ISNUMBER(MATCH(L553,Ajustes!$B$9:$B$17,0)))),"",IF(INDEX(Ajustes!$C$9:$C$17,MATCH(L553,Ajustes!$B$9:$B$17,0))="","",INDEX(Ajustes!$C$9:$C$17,MATCH(L553,Ajustes!$B$9:$B$17,0))))</f>
        <v/>
      </c>
      <c r="W553">
        <f>IF(AND(T553=1,N553="",OR(L553="Recibido",L553="Confirmado",L553="Preparado",L553="En reparto",L553="Incidencia")),1,0)</f>
        <v>0</v>
      </c>
      <c r="X553">
        <f>IF(S553&lt;&gt;"",1,0)</f>
        <v>0</v>
      </c>
      <c r="Y553">
        <f>IF(A553&lt;&gt;"",1,0)</f>
        <v>0</v>
      </c>
      <c r="Z553">
        <f>IF(T553=1,ROW()-5,0)</f>
        <v>0</v>
      </c>
    </row>
    <row r="554">
      <c r="A554" s="21" t="str">
        <f>IF(T554=0,"",IF(S554&lt;&gt;"","Revisa: "&amp;S554,IF(OR(L554="Cobrado",L554="Anulado"),"",IF(AND(N554="",OR(L554="Recibido",L554="Confirmado",L554="Preparado",L554="En reparto",L554="Incidencia"),ISNUMBER(I554),INT(Ajustes!$C$5)&gt;INT(I554)),"Retrasado",IF(OR(L554="Entregado",L554="Facturado"),IF(AND(ISNUMBER(V554),ISNUMBER(N554),INT(Ajustes!$C$5)-INT(N554)&gt;V554),IF(L554="Entregado","Sin facturar","Cobro vencido"),""),IF(AND(ISNUMBER(V554),ISNUMBER(Q554),Q554&gt;V554),INDEX(Ajustes!$E$9:$E$17,MATCH(L554,Ajustes!$B$9:$B$17,0)),""))))))</f>
        <v/>
      </c>
      <c r="B554" s="22" t="n"/>
      <c r="C554" s="23" t="n"/>
      <c r="D554" s="24" t="n"/>
      <c r="E554" s="25" t="n"/>
      <c r="F554" s="25" t="n"/>
      <c r="G554" s="25" t="n"/>
      <c r="H554" s="26" t="n"/>
      <c r="I554" s="23" t="n"/>
      <c r="J554" s="25" t="n"/>
      <c r="K554" s="25" t="n"/>
      <c r="L554" s="25" t="n"/>
      <c r="M554" s="23" t="n"/>
      <c r="N554" s="23" t="n"/>
      <c r="O554" s="27" t="n"/>
      <c r="P554" s="25" t="n"/>
      <c r="Q554" s="28" t="str">
        <f>IF(OR(T554=0,L554="Cobrado",L554="Anulado",NOT(ISNUMBER(U554))),"",MAX(0,INT(Ajustes!$C$5)-INT(U554)))</f>
        <v/>
      </c>
      <c r="R554" s="28" t="str">
        <f>IF(OR(T554=0,L554="Anulado",NOT(ISNUMBER(N554)),NOT(ISNUMBER(I554))),"",IF(INT(N554)=INT(I554),"Sí",IF(INT(N554)&gt;INT(I554),"Tarde","Antes")))</f>
        <v/>
      </c>
      <c r="S554" t="str">
        <f>IF(T554=0,"",IF(L554="","falta el estado",IF(NOT(ISNUMBER(MATCH(L554,Ajustes!$B$9:$B$17,0))),"el estado no es de la lista",IF(E554="","falta el cliente",IF(OR(AND(C554&lt;&gt;"",NOT(ISNUMBER(C554))),AND(I554&lt;&gt;"",NOT(ISNUMBER(I554))),AND(M554&lt;&gt;"",NOT(ISNUMBER(M554))),AND(N554&lt;&gt;"",NOT(ISNUMBER(N554)))),"hay una fecha mal escrita",IF(AND(H554&lt;&gt;"",NOT(ISNUMBER(H554))),"el importe no es un número",IF(C554="","falta «Recibido el»",IF(AND(L554&lt;&gt;"Recibido",L554&lt;&gt;"Anulado",I554=""),"falta la entrega acordada",IF(AND(L554&lt;&gt;"Recibido",L554&lt;&gt;"Anulado",M554=""),"falta la fecha del estado",IF(AND(OR(L554="Entregado",L554="Facturado",L554="Cobrado"),N554=""),"falta «Entregado el»",IF(AND(N554&lt;&gt;"",OR(L554="Recibido",L554="Confirmado",L554="Preparado",L554="En reparto")),"tiene «Entregado el»: cambia el estado",IF(OR(INT(C554)&gt;INT(Ajustes!$C$5),AND(M554&lt;&gt;"",INT(M554)&gt;INT(Ajustes!$C$5)),AND(N554&lt;&gt;"",INT(N554)&gt;INT(Ajustes!$C$5))),"hay una fecha posterior a hoy",IF(AND(M554&lt;&gt;"",INT(M554)&lt;INT(C554)),"la fecha del estado es anterior a «Recibido el»",IF(AND(N554&lt;&gt;"",INT(N554)&lt;INT(C554)),"«Entregado el» es anterior a «Recibido el»",""))))))))))))))</f>
        <v/>
      </c>
      <c r="T554">
        <f>IF(COUNTA(B554:P554)&gt;0,1,0)</f>
        <v>0</v>
      </c>
      <c r="U554" t="str">
        <f>IF(T554=0,"",IF(AND(L554="Recibido",M554=""),IF(C554="","",C554),IF(M554="","",M554)))</f>
        <v/>
      </c>
      <c r="V554" t="str">
        <f>IF(OR(T554=0,NOT(ISNUMBER(MATCH(L554,Ajustes!$B$9:$B$17,0)))),"",IF(INDEX(Ajustes!$C$9:$C$17,MATCH(L554,Ajustes!$B$9:$B$17,0))="","",INDEX(Ajustes!$C$9:$C$17,MATCH(L554,Ajustes!$B$9:$B$17,0))))</f>
        <v/>
      </c>
      <c r="W554">
        <f>IF(AND(T554=1,N554="",OR(L554="Recibido",L554="Confirmado",L554="Preparado",L554="En reparto",L554="Incidencia")),1,0)</f>
        <v>0</v>
      </c>
      <c r="X554">
        <f>IF(S554&lt;&gt;"",1,0)</f>
        <v>0</v>
      </c>
      <c r="Y554">
        <f>IF(A554&lt;&gt;"",1,0)</f>
        <v>0</v>
      </c>
      <c r="Z554">
        <f>IF(T554=1,ROW()-5,0)</f>
        <v>0</v>
      </c>
    </row>
    <row r="555">
      <c r="A555" s="21" t="str">
        <f>IF(T555=0,"",IF(S555&lt;&gt;"","Revisa: "&amp;S555,IF(OR(L555="Cobrado",L555="Anulado"),"",IF(AND(N555="",OR(L555="Recibido",L555="Confirmado",L555="Preparado",L555="En reparto",L555="Incidencia"),ISNUMBER(I555),INT(Ajustes!$C$5)&gt;INT(I555)),"Retrasado",IF(OR(L555="Entregado",L555="Facturado"),IF(AND(ISNUMBER(V555),ISNUMBER(N555),INT(Ajustes!$C$5)-INT(N555)&gt;V555),IF(L555="Entregado","Sin facturar","Cobro vencido"),""),IF(AND(ISNUMBER(V555),ISNUMBER(Q555),Q555&gt;V555),INDEX(Ajustes!$E$9:$E$17,MATCH(L555,Ajustes!$B$9:$B$17,0)),""))))))</f>
        <v/>
      </c>
      <c r="B555" s="22" t="n"/>
      <c r="C555" s="23" t="n"/>
      <c r="D555" s="24" t="n"/>
      <c r="E555" s="25" t="n"/>
      <c r="F555" s="25" t="n"/>
      <c r="G555" s="25" t="n"/>
      <c r="H555" s="26" t="n"/>
      <c r="I555" s="23" t="n"/>
      <c r="J555" s="25" t="n"/>
      <c r="K555" s="25" t="n"/>
      <c r="L555" s="25" t="n"/>
      <c r="M555" s="23" t="n"/>
      <c r="N555" s="23" t="n"/>
      <c r="O555" s="27" t="n"/>
      <c r="P555" s="25" t="n"/>
      <c r="Q555" s="28" t="str">
        <f>IF(OR(T555=0,L555="Cobrado",L555="Anulado",NOT(ISNUMBER(U555))),"",MAX(0,INT(Ajustes!$C$5)-INT(U555)))</f>
        <v/>
      </c>
      <c r="R555" s="28" t="str">
        <f>IF(OR(T555=0,L555="Anulado",NOT(ISNUMBER(N555)),NOT(ISNUMBER(I555))),"",IF(INT(N555)=INT(I555),"Sí",IF(INT(N555)&gt;INT(I555),"Tarde","Antes")))</f>
        <v/>
      </c>
      <c r="S555" t="str">
        <f>IF(T555=0,"",IF(L555="","falta el estado",IF(NOT(ISNUMBER(MATCH(L555,Ajustes!$B$9:$B$17,0))),"el estado no es de la lista",IF(E555="","falta el cliente",IF(OR(AND(C555&lt;&gt;"",NOT(ISNUMBER(C555))),AND(I555&lt;&gt;"",NOT(ISNUMBER(I555))),AND(M555&lt;&gt;"",NOT(ISNUMBER(M555))),AND(N555&lt;&gt;"",NOT(ISNUMBER(N555)))),"hay una fecha mal escrita",IF(AND(H555&lt;&gt;"",NOT(ISNUMBER(H555))),"el importe no es un número",IF(C555="","falta «Recibido el»",IF(AND(L555&lt;&gt;"Recibido",L555&lt;&gt;"Anulado",I555=""),"falta la entrega acordada",IF(AND(L555&lt;&gt;"Recibido",L555&lt;&gt;"Anulado",M555=""),"falta la fecha del estado",IF(AND(OR(L555="Entregado",L555="Facturado",L555="Cobrado"),N555=""),"falta «Entregado el»",IF(AND(N555&lt;&gt;"",OR(L555="Recibido",L555="Confirmado",L555="Preparado",L555="En reparto")),"tiene «Entregado el»: cambia el estado",IF(OR(INT(C555)&gt;INT(Ajustes!$C$5),AND(M555&lt;&gt;"",INT(M555)&gt;INT(Ajustes!$C$5)),AND(N555&lt;&gt;"",INT(N555)&gt;INT(Ajustes!$C$5))),"hay una fecha posterior a hoy",IF(AND(M555&lt;&gt;"",INT(M555)&lt;INT(C555)),"la fecha del estado es anterior a «Recibido el»",IF(AND(N555&lt;&gt;"",INT(N555)&lt;INT(C555)),"«Entregado el» es anterior a «Recibido el»",""))))))))))))))</f>
        <v/>
      </c>
      <c r="T555">
        <f>IF(COUNTA(B555:P555)&gt;0,1,0)</f>
        <v>0</v>
      </c>
      <c r="U555" t="str">
        <f>IF(T555=0,"",IF(AND(L555="Recibido",M555=""),IF(C555="","",C555),IF(M555="","",M555)))</f>
        <v/>
      </c>
      <c r="V555" t="str">
        <f>IF(OR(T555=0,NOT(ISNUMBER(MATCH(L555,Ajustes!$B$9:$B$17,0)))),"",IF(INDEX(Ajustes!$C$9:$C$17,MATCH(L555,Ajustes!$B$9:$B$17,0))="","",INDEX(Ajustes!$C$9:$C$17,MATCH(L555,Ajustes!$B$9:$B$17,0))))</f>
        <v/>
      </c>
      <c r="W555">
        <f>IF(AND(T555=1,N555="",OR(L555="Recibido",L555="Confirmado",L555="Preparado",L555="En reparto",L555="Incidencia")),1,0)</f>
        <v>0</v>
      </c>
      <c r="X555">
        <f>IF(S555&lt;&gt;"",1,0)</f>
        <v>0</v>
      </c>
      <c r="Y555">
        <f>IF(A555&lt;&gt;"",1,0)</f>
        <v>0</v>
      </c>
      <c r="Z555">
        <f>IF(T555=1,ROW()-5,0)</f>
        <v>0</v>
      </c>
    </row>
    <row r="556">
      <c r="A556" s="21" t="str">
        <f>IF(T556=0,"",IF(S556&lt;&gt;"","Revisa: "&amp;S556,IF(OR(L556="Cobrado",L556="Anulado"),"",IF(AND(N556="",OR(L556="Recibido",L556="Confirmado",L556="Preparado",L556="En reparto",L556="Incidencia"),ISNUMBER(I556),INT(Ajustes!$C$5)&gt;INT(I556)),"Retrasado",IF(OR(L556="Entregado",L556="Facturado"),IF(AND(ISNUMBER(V556),ISNUMBER(N556),INT(Ajustes!$C$5)-INT(N556)&gt;V556),IF(L556="Entregado","Sin facturar","Cobro vencido"),""),IF(AND(ISNUMBER(V556),ISNUMBER(Q556),Q556&gt;V556),INDEX(Ajustes!$E$9:$E$17,MATCH(L556,Ajustes!$B$9:$B$17,0)),""))))))</f>
        <v/>
      </c>
      <c r="B556" s="22" t="n"/>
      <c r="C556" s="23" t="n"/>
      <c r="D556" s="24" t="n"/>
      <c r="E556" s="25" t="n"/>
      <c r="F556" s="25" t="n"/>
      <c r="G556" s="25" t="n"/>
      <c r="H556" s="26" t="n"/>
      <c r="I556" s="23" t="n"/>
      <c r="J556" s="25" t="n"/>
      <c r="K556" s="25" t="n"/>
      <c r="L556" s="25" t="n"/>
      <c r="M556" s="23" t="n"/>
      <c r="N556" s="23" t="n"/>
      <c r="O556" s="27" t="n"/>
      <c r="P556" s="25" t="n"/>
      <c r="Q556" s="28" t="str">
        <f>IF(OR(T556=0,L556="Cobrado",L556="Anulado",NOT(ISNUMBER(U556))),"",MAX(0,INT(Ajustes!$C$5)-INT(U556)))</f>
        <v/>
      </c>
      <c r="R556" s="28" t="str">
        <f>IF(OR(T556=0,L556="Anulado",NOT(ISNUMBER(N556)),NOT(ISNUMBER(I556))),"",IF(INT(N556)=INT(I556),"Sí",IF(INT(N556)&gt;INT(I556),"Tarde","Antes")))</f>
        <v/>
      </c>
      <c r="S556" t="str">
        <f>IF(T556=0,"",IF(L556="","falta el estado",IF(NOT(ISNUMBER(MATCH(L556,Ajustes!$B$9:$B$17,0))),"el estado no es de la lista",IF(E556="","falta el cliente",IF(OR(AND(C556&lt;&gt;"",NOT(ISNUMBER(C556))),AND(I556&lt;&gt;"",NOT(ISNUMBER(I556))),AND(M556&lt;&gt;"",NOT(ISNUMBER(M556))),AND(N556&lt;&gt;"",NOT(ISNUMBER(N556)))),"hay una fecha mal escrita",IF(AND(H556&lt;&gt;"",NOT(ISNUMBER(H556))),"el importe no es un número",IF(C556="","falta «Recibido el»",IF(AND(L556&lt;&gt;"Recibido",L556&lt;&gt;"Anulado",I556=""),"falta la entrega acordada",IF(AND(L556&lt;&gt;"Recibido",L556&lt;&gt;"Anulado",M556=""),"falta la fecha del estado",IF(AND(OR(L556="Entregado",L556="Facturado",L556="Cobrado"),N556=""),"falta «Entregado el»",IF(AND(N556&lt;&gt;"",OR(L556="Recibido",L556="Confirmado",L556="Preparado",L556="En reparto")),"tiene «Entregado el»: cambia el estado",IF(OR(INT(C556)&gt;INT(Ajustes!$C$5),AND(M556&lt;&gt;"",INT(M556)&gt;INT(Ajustes!$C$5)),AND(N556&lt;&gt;"",INT(N556)&gt;INT(Ajustes!$C$5))),"hay una fecha posterior a hoy",IF(AND(M556&lt;&gt;"",INT(M556)&lt;INT(C556)),"la fecha del estado es anterior a «Recibido el»",IF(AND(N556&lt;&gt;"",INT(N556)&lt;INT(C556)),"«Entregado el» es anterior a «Recibido el»",""))))))))))))))</f>
        <v/>
      </c>
      <c r="T556">
        <f>IF(COUNTA(B556:P556)&gt;0,1,0)</f>
        <v>0</v>
      </c>
      <c r="U556" t="str">
        <f>IF(T556=0,"",IF(AND(L556="Recibido",M556=""),IF(C556="","",C556),IF(M556="","",M556)))</f>
        <v/>
      </c>
      <c r="V556" t="str">
        <f>IF(OR(T556=0,NOT(ISNUMBER(MATCH(L556,Ajustes!$B$9:$B$17,0)))),"",IF(INDEX(Ajustes!$C$9:$C$17,MATCH(L556,Ajustes!$B$9:$B$17,0))="","",INDEX(Ajustes!$C$9:$C$17,MATCH(L556,Ajustes!$B$9:$B$17,0))))</f>
        <v/>
      </c>
      <c r="W556">
        <f>IF(AND(T556=1,N556="",OR(L556="Recibido",L556="Confirmado",L556="Preparado",L556="En reparto",L556="Incidencia")),1,0)</f>
        <v>0</v>
      </c>
      <c r="X556">
        <f>IF(S556&lt;&gt;"",1,0)</f>
        <v>0</v>
      </c>
      <c r="Y556">
        <f>IF(A556&lt;&gt;"",1,0)</f>
        <v>0</v>
      </c>
      <c r="Z556">
        <f>IF(T556=1,ROW()-5,0)</f>
        <v>0</v>
      </c>
    </row>
    <row r="557">
      <c r="A557" s="21" t="str">
        <f>IF(T557=0,"",IF(S557&lt;&gt;"","Revisa: "&amp;S557,IF(OR(L557="Cobrado",L557="Anulado"),"",IF(AND(N557="",OR(L557="Recibido",L557="Confirmado",L557="Preparado",L557="En reparto",L557="Incidencia"),ISNUMBER(I557),INT(Ajustes!$C$5)&gt;INT(I557)),"Retrasado",IF(OR(L557="Entregado",L557="Facturado"),IF(AND(ISNUMBER(V557),ISNUMBER(N557),INT(Ajustes!$C$5)-INT(N557)&gt;V557),IF(L557="Entregado","Sin facturar","Cobro vencido"),""),IF(AND(ISNUMBER(V557),ISNUMBER(Q557),Q557&gt;V557),INDEX(Ajustes!$E$9:$E$17,MATCH(L557,Ajustes!$B$9:$B$17,0)),""))))))</f>
        <v/>
      </c>
      <c r="B557" s="22" t="n"/>
      <c r="C557" s="23" t="n"/>
      <c r="D557" s="24" t="n"/>
      <c r="E557" s="25" t="n"/>
      <c r="F557" s="25" t="n"/>
      <c r="G557" s="25" t="n"/>
      <c r="H557" s="26" t="n"/>
      <c r="I557" s="23" t="n"/>
      <c r="J557" s="25" t="n"/>
      <c r="K557" s="25" t="n"/>
      <c r="L557" s="25" t="n"/>
      <c r="M557" s="23" t="n"/>
      <c r="N557" s="23" t="n"/>
      <c r="O557" s="27" t="n"/>
      <c r="P557" s="25" t="n"/>
      <c r="Q557" s="28" t="str">
        <f>IF(OR(T557=0,L557="Cobrado",L557="Anulado",NOT(ISNUMBER(U557))),"",MAX(0,INT(Ajustes!$C$5)-INT(U557)))</f>
        <v/>
      </c>
      <c r="R557" s="28" t="str">
        <f>IF(OR(T557=0,L557="Anulado",NOT(ISNUMBER(N557)),NOT(ISNUMBER(I557))),"",IF(INT(N557)=INT(I557),"Sí",IF(INT(N557)&gt;INT(I557),"Tarde","Antes")))</f>
        <v/>
      </c>
      <c r="S557" t="str">
        <f>IF(T557=0,"",IF(L557="","falta el estado",IF(NOT(ISNUMBER(MATCH(L557,Ajustes!$B$9:$B$17,0))),"el estado no es de la lista",IF(E557="","falta el cliente",IF(OR(AND(C557&lt;&gt;"",NOT(ISNUMBER(C557))),AND(I557&lt;&gt;"",NOT(ISNUMBER(I557))),AND(M557&lt;&gt;"",NOT(ISNUMBER(M557))),AND(N557&lt;&gt;"",NOT(ISNUMBER(N557)))),"hay una fecha mal escrita",IF(AND(H557&lt;&gt;"",NOT(ISNUMBER(H557))),"el importe no es un número",IF(C557="","falta «Recibido el»",IF(AND(L557&lt;&gt;"Recibido",L557&lt;&gt;"Anulado",I557=""),"falta la entrega acordada",IF(AND(L557&lt;&gt;"Recibido",L557&lt;&gt;"Anulado",M557=""),"falta la fecha del estado",IF(AND(OR(L557="Entregado",L557="Facturado",L557="Cobrado"),N557=""),"falta «Entregado el»",IF(AND(N557&lt;&gt;"",OR(L557="Recibido",L557="Confirmado",L557="Preparado",L557="En reparto")),"tiene «Entregado el»: cambia el estado",IF(OR(INT(C557)&gt;INT(Ajustes!$C$5),AND(M557&lt;&gt;"",INT(M557)&gt;INT(Ajustes!$C$5)),AND(N557&lt;&gt;"",INT(N557)&gt;INT(Ajustes!$C$5))),"hay una fecha posterior a hoy",IF(AND(M557&lt;&gt;"",INT(M557)&lt;INT(C557)),"la fecha del estado es anterior a «Recibido el»",IF(AND(N557&lt;&gt;"",INT(N557)&lt;INT(C557)),"«Entregado el» es anterior a «Recibido el»",""))))))))))))))</f>
        <v/>
      </c>
      <c r="T557">
        <f>IF(COUNTA(B557:P557)&gt;0,1,0)</f>
        <v>0</v>
      </c>
      <c r="U557" t="str">
        <f>IF(T557=0,"",IF(AND(L557="Recibido",M557=""),IF(C557="","",C557),IF(M557="","",M557)))</f>
        <v/>
      </c>
      <c r="V557" t="str">
        <f>IF(OR(T557=0,NOT(ISNUMBER(MATCH(L557,Ajustes!$B$9:$B$17,0)))),"",IF(INDEX(Ajustes!$C$9:$C$17,MATCH(L557,Ajustes!$B$9:$B$17,0))="","",INDEX(Ajustes!$C$9:$C$17,MATCH(L557,Ajustes!$B$9:$B$17,0))))</f>
        <v/>
      </c>
      <c r="W557">
        <f>IF(AND(T557=1,N557="",OR(L557="Recibido",L557="Confirmado",L557="Preparado",L557="En reparto",L557="Incidencia")),1,0)</f>
        <v>0</v>
      </c>
      <c r="X557">
        <f>IF(S557&lt;&gt;"",1,0)</f>
        <v>0</v>
      </c>
      <c r="Y557">
        <f>IF(A557&lt;&gt;"",1,0)</f>
        <v>0</v>
      </c>
      <c r="Z557">
        <f>IF(T557=1,ROW()-5,0)</f>
        <v>0</v>
      </c>
    </row>
    <row r="558">
      <c r="A558" s="21" t="str">
        <f>IF(T558=0,"",IF(S558&lt;&gt;"","Revisa: "&amp;S558,IF(OR(L558="Cobrado",L558="Anulado"),"",IF(AND(N558="",OR(L558="Recibido",L558="Confirmado",L558="Preparado",L558="En reparto",L558="Incidencia"),ISNUMBER(I558),INT(Ajustes!$C$5)&gt;INT(I558)),"Retrasado",IF(OR(L558="Entregado",L558="Facturado"),IF(AND(ISNUMBER(V558),ISNUMBER(N558),INT(Ajustes!$C$5)-INT(N558)&gt;V558),IF(L558="Entregado","Sin facturar","Cobro vencido"),""),IF(AND(ISNUMBER(V558),ISNUMBER(Q558),Q558&gt;V558),INDEX(Ajustes!$E$9:$E$17,MATCH(L558,Ajustes!$B$9:$B$17,0)),""))))))</f>
        <v/>
      </c>
      <c r="B558" s="22" t="n"/>
      <c r="C558" s="23" t="n"/>
      <c r="D558" s="24" t="n"/>
      <c r="E558" s="25" t="n"/>
      <c r="F558" s="25" t="n"/>
      <c r="G558" s="25" t="n"/>
      <c r="H558" s="26" t="n"/>
      <c r="I558" s="23" t="n"/>
      <c r="J558" s="25" t="n"/>
      <c r="K558" s="25" t="n"/>
      <c r="L558" s="25" t="n"/>
      <c r="M558" s="23" t="n"/>
      <c r="N558" s="23" t="n"/>
      <c r="O558" s="27" t="n"/>
      <c r="P558" s="25" t="n"/>
      <c r="Q558" s="28" t="str">
        <f>IF(OR(T558=0,L558="Cobrado",L558="Anulado",NOT(ISNUMBER(U558))),"",MAX(0,INT(Ajustes!$C$5)-INT(U558)))</f>
        <v/>
      </c>
      <c r="R558" s="28" t="str">
        <f>IF(OR(T558=0,L558="Anulado",NOT(ISNUMBER(N558)),NOT(ISNUMBER(I558))),"",IF(INT(N558)=INT(I558),"Sí",IF(INT(N558)&gt;INT(I558),"Tarde","Antes")))</f>
        <v/>
      </c>
      <c r="S558" t="str">
        <f>IF(T558=0,"",IF(L558="","falta el estado",IF(NOT(ISNUMBER(MATCH(L558,Ajustes!$B$9:$B$17,0))),"el estado no es de la lista",IF(E558="","falta el cliente",IF(OR(AND(C558&lt;&gt;"",NOT(ISNUMBER(C558))),AND(I558&lt;&gt;"",NOT(ISNUMBER(I558))),AND(M558&lt;&gt;"",NOT(ISNUMBER(M558))),AND(N558&lt;&gt;"",NOT(ISNUMBER(N558)))),"hay una fecha mal escrita",IF(AND(H558&lt;&gt;"",NOT(ISNUMBER(H558))),"el importe no es un número",IF(C558="","falta «Recibido el»",IF(AND(L558&lt;&gt;"Recibido",L558&lt;&gt;"Anulado",I558=""),"falta la entrega acordada",IF(AND(L558&lt;&gt;"Recibido",L558&lt;&gt;"Anulado",M558=""),"falta la fecha del estado",IF(AND(OR(L558="Entregado",L558="Facturado",L558="Cobrado"),N558=""),"falta «Entregado el»",IF(AND(N558&lt;&gt;"",OR(L558="Recibido",L558="Confirmado",L558="Preparado",L558="En reparto")),"tiene «Entregado el»: cambia el estado",IF(OR(INT(C558)&gt;INT(Ajustes!$C$5),AND(M558&lt;&gt;"",INT(M558)&gt;INT(Ajustes!$C$5)),AND(N558&lt;&gt;"",INT(N558)&gt;INT(Ajustes!$C$5))),"hay una fecha posterior a hoy",IF(AND(M558&lt;&gt;"",INT(M558)&lt;INT(C558)),"la fecha del estado es anterior a «Recibido el»",IF(AND(N558&lt;&gt;"",INT(N558)&lt;INT(C558)),"«Entregado el» es anterior a «Recibido el»",""))))))))))))))</f>
        <v/>
      </c>
      <c r="T558">
        <f>IF(COUNTA(B558:P558)&gt;0,1,0)</f>
        <v>0</v>
      </c>
      <c r="U558" t="str">
        <f>IF(T558=0,"",IF(AND(L558="Recibido",M558=""),IF(C558="","",C558),IF(M558="","",M558)))</f>
        <v/>
      </c>
      <c r="V558" t="str">
        <f>IF(OR(T558=0,NOT(ISNUMBER(MATCH(L558,Ajustes!$B$9:$B$17,0)))),"",IF(INDEX(Ajustes!$C$9:$C$17,MATCH(L558,Ajustes!$B$9:$B$17,0))="","",INDEX(Ajustes!$C$9:$C$17,MATCH(L558,Ajustes!$B$9:$B$17,0))))</f>
        <v/>
      </c>
      <c r="W558">
        <f>IF(AND(T558=1,N558="",OR(L558="Recibido",L558="Confirmado",L558="Preparado",L558="En reparto",L558="Incidencia")),1,0)</f>
        <v>0</v>
      </c>
      <c r="X558">
        <f>IF(S558&lt;&gt;"",1,0)</f>
        <v>0</v>
      </c>
      <c r="Y558">
        <f>IF(A558&lt;&gt;"",1,0)</f>
        <v>0</v>
      </c>
      <c r="Z558">
        <f>IF(T558=1,ROW()-5,0)</f>
        <v>0</v>
      </c>
    </row>
    <row r="559">
      <c r="A559" s="21" t="str">
        <f>IF(T559=0,"",IF(S559&lt;&gt;"","Revisa: "&amp;S559,IF(OR(L559="Cobrado",L559="Anulado"),"",IF(AND(N559="",OR(L559="Recibido",L559="Confirmado",L559="Preparado",L559="En reparto",L559="Incidencia"),ISNUMBER(I559),INT(Ajustes!$C$5)&gt;INT(I559)),"Retrasado",IF(OR(L559="Entregado",L559="Facturado"),IF(AND(ISNUMBER(V559),ISNUMBER(N559),INT(Ajustes!$C$5)-INT(N559)&gt;V559),IF(L559="Entregado","Sin facturar","Cobro vencido"),""),IF(AND(ISNUMBER(V559),ISNUMBER(Q559),Q559&gt;V559),INDEX(Ajustes!$E$9:$E$17,MATCH(L559,Ajustes!$B$9:$B$17,0)),""))))))</f>
        <v/>
      </c>
      <c r="B559" s="22" t="n"/>
      <c r="C559" s="23" t="n"/>
      <c r="D559" s="24" t="n"/>
      <c r="E559" s="25" t="n"/>
      <c r="F559" s="25" t="n"/>
      <c r="G559" s="25" t="n"/>
      <c r="H559" s="26" t="n"/>
      <c r="I559" s="23" t="n"/>
      <c r="J559" s="25" t="n"/>
      <c r="K559" s="25" t="n"/>
      <c r="L559" s="25" t="n"/>
      <c r="M559" s="23" t="n"/>
      <c r="N559" s="23" t="n"/>
      <c r="O559" s="27" t="n"/>
      <c r="P559" s="25" t="n"/>
      <c r="Q559" s="28" t="str">
        <f>IF(OR(T559=0,L559="Cobrado",L559="Anulado",NOT(ISNUMBER(U559))),"",MAX(0,INT(Ajustes!$C$5)-INT(U559)))</f>
        <v/>
      </c>
      <c r="R559" s="28" t="str">
        <f>IF(OR(T559=0,L559="Anulado",NOT(ISNUMBER(N559)),NOT(ISNUMBER(I559))),"",IF(INT(N559)=INT(I559),"Sí",IF(INT(N559)&gt;INT(I559),"Tarde","Antes")))</f>
        <v/>
      </c>
      <c r="S559" t="str">
        <f>IF(T559=0,"",IF(L559="","falta el estado",IF(NOT(ISNUMBER(MATCH(L559,Ajustes!$B$9:$B$17,0))),"el estado no es de la lista",IF(E559="","falta el cliente",IF(OR(AND(C559&lt;&gt;"",NOT(ISNUMBER(C559))),AND(I559&lt;&gt;"",NOT(ISNUMBER(I559))),AND(M559&lt;&gt;"",NOT(ISNUMBER(M559))),AND(N559&lt;&gt;"",NOT(ISNUMBER(N559)))),"hay una fecha mal escrita",IF(AND(H559&lt;&gt;"",NOT(ISNUMBER(H559))),"el importe no es un número",IF(C559="","falta «Recibido el»",IF(AND(L559&lt;&gt;"Recibido",L559&lt;&gt;"Anulado",I559=""),"falta la entrega acordada",IF(AND(L559&lt;&gt;"Recibido",L559&lt;&gt;"Anulado",M559=""),"falta la fecha del estado",IF(AND(OR(L559="Entregado",L559="Facturado",L559="Cobrado"),N559=""),"falta «Entregado el»",IF(AND(N559&lt;&gt;"",OR(L559="Recibido",L559="Confirmado",L559="Preparado",L559="En reparto")),"tiene «Entregado el»: cambia el estado",IF(OR(INT(C559)&gt;INT(Ajustes!$C$5),AND(M559&lt;&gt;"",INT(M559)&gt;INT(Ajustes!$C$5)),AND(N559&lt;&gt;"",INT(N559)&gt;INT(Ajustes!$C$5))),"hay una fecha posterior a hoy",IF(AND(M559&lt;&gt;"",INT(M559)&lt;INT(C559)),"la fecha del estado es anterior a «Recibido el»",IF(AND(N559&lt;&gt;"",INT(N559)&lt;INT(C559)),"«Entregado el» es anterior a «Recibido el»",""))))))))))))))</f>
        <v/>
      </c>
      <c r="T559">
        <f>IF(COUNTA(B559:P559)&gt;0,1,0)</f>
        <v>0</v>
      </c>
      <c r="U559" t="str">
        <f>IF(T559=0,"",IF(AND(L559="Recibido",M559=""),IF(C559="","",C559),IF(M559="","",M559)))</f>
        <v/>
      </c>
      <c r="V559" t="str">
        <f>IF(OR(T559=0,NOT(ISNUMBER(MATCH(L559,Ajustes!$B$9:$B$17,0)))),"",IF(INDEX(Ajustes!$C$9:$C$17,MATCH(L559,Ajustes!$B$9:$B$17,0))="","",INDEX(Ajustes!$C$9:$C$17,MATCH(L559,Ajustes!$B$9:$B$17,0))))</f>
        <v/>
      </c>
      <c r="W559">
        <f>IF(AND(T559=1,N559="",OR(L559="Recibido",L559="Confirmado",L559="Preparado",L559="En reparto",L559="Incidencia")),1,0)</f>
        <v>0</v>
      </c>
      <c r="X559">
        <f>IF(S559&lt;&gt;"",1,0)</f>
        <v>0</v>
      </c>
      <c r="Y559">
        <f>IF(A559&lt;&gt;"",1,0)</f>
        <v>0</v>
      </c>
      <c r="Z559">
        <f>IF(T559=1,ROW()-5,0)</f>
        <v>0</v>
      </c>
    </row>
    <row r="560">
      <c r="A560" s="21" t="str">
        <f>IF(T560=0,"",IF(S560&lt;&gt;"","Revisa: "&amp;S560,IF(OR(L560="Cobrado",L560="Anulado"),"",IF(AND(N560="",OR(L560="Recibido",L560="Confirmado",L560="Preparado",L560="En reparto",L560="Incidencia"),ISNUMBER(I560),INT(Ajustes!$C$5)&gt;INT(I560)),"Retrasado",IF(OR(L560="Entregado",L560="Facturado"),IF(AND(ISNUMBER(V560),ISNUMBER(N560),INT(Ajustes!$C$5)-INT(N560)&gt;V560),IF(L560="Entregado","Sin facturar","Cobro vencido"),""),IF(AND(ISNUMBER(V560),ISNUMBER(Q560),Q560&gt;V560),INDEX(Ajustes!$E$9:$E$17,MATCH(L560,Ajustes!$B$9:$B$17,0)),""))))))</f>
        <v/>
      </c>
      <c r="B560" s="22" t="n"/>
      <c r="C560" s="23" t="n"/>
      <c r="D560" s="24" t="n"/>
      <c r="E560" s="25" t="n"/>
      <c r="F560" s="25" t="n"/>
      <c r="G560" s="25" t="n"/>
      <c r="H560" s="26" t="n"/>
      <c r="I560" s="23" t="n"/>
      <c r="J560" s="25" t="n"/>
      <c r="K560" s="25" t="n"/>
      <c r="L560" s="25" t="n"/>
      <c r="M560" s="23" t="n"/>
      <c r="N560" s="23" t="n"/>
      <c r="O560" s="27" t="n"/>
      <c r="P560" s="25" t="n"/>
      <c r="Q560" s="28" t="str">
        <f>IF(OR(T560=0,L560="Cobrado",L560="Anulado",NOT(ISNUMBER(U560))),"",MAX(0,INT(Ajustes!$C$5)-INT(U560)))</f>
        <v/>
      </c>
      <c r="R560" s="28" t="str">
        <f>IF(OR(T560=0,L560="Anulado",NOT(ISNUMBER(N560)),NOT(ISNUMBER(I560))),"",IF(INT(N560)=INT(I560),"Sí",IF(INT(N560)&gt;INT(I560),"Tarde","Antes")))</f>
        <v/>
      </c>
      <c r="S560" t="str">
        <f>IF(T560=0,"",IF(L560="","falta el estado",IF(NOT(ISNUMBER(MATCH(L560,Ajustes!$B$9:$B$17,0))),"el estado no es de la lista",IF(E560="","falta el cliente",IF(OR(AND(C560&lt;&gt;"",NOT(ISNUMBER(C560))),AND(I560&lt;&gt;"",NOT(ISNUMBER(I560))),AND(M560&lt;&gt;"",NOT(ISNUMBER(M560))),AND(N560&lt;&gt;"",NOT(ISNUMBER(N560)))),"hay una fecha mal escrita",IF(AND(H560&lt;&gt;"",NOT(ISNUMBER(H560))),"el importe no es un número",IF(C560="","falta «Recibido el»",IF(AND(L560&lt;&gt;"Recibido",L560&lt;&gt;"Anulado",I560=""),"falta la entrega acordada",IF(AND(L560&lt;&gt;"Recibido",L560&lt;&gt;"Anulado",M560=""),"falta la fecha del estado",IF(AND(OR(L560="Entregado",L560="Facturado",L560="Cobrado"),N560=""),"falta «Entregado el»",IF(AND(N560&lt;&gt;"",OR(L560="Recibido",L560="Confirmado",L560="Preparado",L560="En reparto")),"tiene «Entregado el»: cambia el estado",IF(OR(INT(C560)&gt;INT(Ajustes!$C$5),AND(M560&lt;&gt;"",INT(M560)&gt;INT(Ajustes!$C$5)),AND(N560&lt;&gt;"",INT(N560)&gt;INT(Ajustes!$C$5))),"hay una fecha posterior a hoy",IF(AND(M560&lt;&gt;"",INT(M560)&lt;INT(C560)),"la fecha del estado es anterior a «Recibido el»",IF(AND(N560&lt;&gt;"",INT(N560)&lt;INT(C560)),"«Entregado el» es anterior a «Recibido el»",""))))))))))))))</f>
        <v/>
      </c>
      <c r="T560">
        <f>IF(COUNTA(B560:P560)&gt;0,1,0)</f>
        <v>0</v>
      </c>
      <c r="U560" t="str">
        <f>IF(T560=0,"",IF(AND(L560="Recibido",M560=""),IF(C560="","",C560),IF(M560="","",M560)))</f>
        <v/>
      </c>
      <c r="V560" t="str">
        <f>IF(OR(T560=0,NOT(ISNUMBER(MATCH(L560,Ajustes!$B$9:$B$17,0)))),"",IF(INDEX(Ajustes!$C$9:$C$17,MATCH(L560,Ajustes!$B$9:$B$17,0))="","",INDEX(Ajustes!$C$9:$C$17,MATCH(L560,Ajustes!$B$9:$B$17,0))))</f>
        <v/>
      </c>
      <c r="W560">
        <f>IF(AND(T560=1,N560="",OR(L560="Recibido",L560="Confirmado",L560="Preparado",L560="En reparto",L560="Incidencia")),1,0)</f>
        <v>0</v>
      </c>
      <c r="X560">
        <f>IF(S560&lt;&gt;"",1,0)</f>
        <v>0</v>
      </c>
      <c r="Y560">
        <f>IF(A560&lt;&gt;"",1,0)</f>
        <v>0</v>
      </c>
      <c r="Z560">
        <f>IF(T560=1,ROW()-5,0)</f>
        <v>0</v>
      </c>
    </row>
    <row r="561">
      <c r="A561" s="21" t="str">
        <f>IF(T561=0,"",IF(S561&lt;&gt;"","Revisa: "&amp;S561,IF(OR(L561="Cobrado",L561="Anulado"),"",IF(AND(N561="",OR(L561="Recibido",L561="Confirmado",L561="Preparado",L561="En reparto",L561="Incidencia"),ISNUMBER(I561),INT(Ajustes!$C$5)&gt;INT(I561)),"Retrasado",IF(OR(L561="Entregado",L561="Facturado"),IF(AND(ISNUMBER(V561),ISNUMBER(N561),INT(Ajustes!$C$5)-INT(N561)&gt;V561),IF(L561="Entregado","Sin facturar","Cobro vencido"),""),IF(AND(ISNUMBER(V561),ISNUMBER(Q561),Q561&gt;V561),INDEX(Ajustes!$E$9:$E$17,MATCH(L561,Ajustes!$B$9:$B$17,0)),""))))))</f>
        <v/>
      </c>
      <c r="B561" s="22" t="n"/>
      <c r="C561" s="23" t="n"/>
      <c r="D561" s="24" t="n"/>
      <c r="E561" s="25" t="n"/>
      <c r="F561" s="25" t="n"/>
      <c r="G561" s="25" t="n"/>
      <c r="H561" s="26" t="n"/>
      <c r="I561" s="23" t="n"/>
      <c r="J561" s="25" t="n"/>
      <c r="K561" s="25" t="n"/>
      <c r="L561" s="25" t="n"/>
      <c r="M561" s="23" t="n"/>
      <c r="N561" s="23" t="n"/>
      <c r="O561" s="27" t="n"/>
      <c r="P561" s="25" t="n"/>
      <c r="Q561" s="28" t="str">
        <f>IF(OR(T561=0,L561="Cobrado",L561="Anulado",NOT(ISNUMBER(U561))),"",MAX(0,INT(Ajustes!$C$5)-INT(U561)))</f>
        <v/>
      </c>
      <c r="R561" s="28" t="str">
        <f>IF(OR(T561=0,L561="Anulado",NOT(ISNUMBER(N561)),NOT(ISNUMBER(I561))),"",IF(INT(N561)=INT(I561),"Sí",IF(INT(N561)&gt;INT(I561),"Tarde","Antes")))</f>
        <v/>
      </c>
      <c r="S561" t="str">
        <f>IF(T561=0,"",IF(L561="","falta el estado",IF(NOT(ISNUMBER(MATCH(L561,Ajustes!$B$9:$B$17,0))),"el estado no es de la lista",IF(E561="","falta el cliente",IF(OR(AND(C561&lt;&gt;"",NOT(ISNUMBER(C561))),AND(I561&lt;&gt;"",NOT(ISNUMBER(I561))),AND(M561&lt;&gt;"",NOT(ISNUMBER(M561))),AND(N561&lt;&gt;"",NOT(ISNUMBER(N561)))),"hay una fecha mal escrita",IF(AND(H561&lt;&gt;"",NOT(ISNUMBER(H561))),"el importe no es un número",IF(C561="","falta «Recibido el»",IF(AND(L561&lt;&gt;"Recibido",L561&lt;&gt;"Anulado",I561=""),"falta la entrega acordada",IF(AND(L561&lt;&gt;"Recibido",L561&lt;&gt;"Anulado",M561=""),"falta la fecha del estado",IF(AND(OR(L561="Entregado",L561="Facturado",L561="Cobrado"),N561=""),"falta «Entregado el»",IF(AND(N561&lt;&gt;"",OR(L561="Recibido",L561="Confirmado",L561="Preparado",L561="En reparto")),"tiene «Entregado el»: cambia el estado",IF(OR(INT(C561)&gt;INT(Ajustes!$C$5),AND(M561&lt;&gt;"",INT(M561)&gt;INT(Ajustes!$C$5)),AND(N561&lt;&gt;"",INT(N561)&gt;INT(Ajustes!$C$5))),"hay una fecha posterior a hoy",IF(AND(M561&lt;&gt;"",INT(M561)&lt;INT(C561)),"la fecha del estado es anterior a «Recibido el»",IF(AND(N561&lt;&gt;"",INT(N561)&lt;INT(C561)),"«Entregado el» es anterior a «Recibido el»",""))))))))))))))</f>
        <v/>
      </c>
      <c r="T561">
        <f>IF(COUNTA(B561:P561)&gt;0,1,0)</f>
        <v>0</v>
      </c>
      <c r="U561" t="str">
        <f>IF(T561=0,"",IF(AND(L561="Recibido",M561=""),IF(C561="","",C561),IF(M561="","",M561)))</f>
        <v/>
      </c>
      <c r="V561" t="str">
        <f>IF(OR(T561=0,NOT(ISNUMBER(MATCH(L561,Ajustes!$B$9:$B$17,0)))),"",IF(INDEX(Ajustes!$C$9:$C$17,MATCH(L561,Ajustes!$B$9:$B$17,0))="","",INDEX(Ajustes!$C$9:$C$17,MATCH(L561,Ajustes!$B$9:$B$17,0))))</f>
        <v/>
      </c>
      <c r="W561">
        <f>IF(AND(T561=1,N561="",OR(L561="Recibido",L561="Confirmado",L561="Preparado",L561="En reparto",L561="Incidencia")),1,0)</f>
        <v>0</v>
      </c>
      <c r="X561">
        <f>IF(S561&lt;&gt;"",1,0)</f>
        <v>0</v>
      </c>
      <c r="Y561">
        <f>IF(A561&lt;&gt;"",1,0)</f>
        <v>0</v>
      </c>
      <c r="Z561">
        <f>IF(T561=1,ROW()-5,0)</f>
        <v>0</v>
      </c>
    </row>
    <row r="562">
      <c r="A562" s="21" t="str">
        <f>IF(T562=0,"",IF(S562&lt;&gt;"","Revisa: "&amp;S562,IF(OR(L562="Cobrado",L562="Anulado"),"",IF(AND(N562="",OR(L562="Recibido",L562="Confirmado",L562="Preparado",L562="En reparto",L562="Incidencia"),ISNUMBER(I562),INT(Ajustes!$C$5)&gt;INT(I562)),"Retrasado",IF(OR(L562="Entregado",L562="Facturado"),IF(AND(ISNUMBER(V562),ISNUMBER(N562),INT(Ajustes!$C$5)-INT(N562)&gt;V562),IF(L562="Entregado","Sin facturar","Cobro vencido"),""),IF(AND(ISNUMBER(V562),ISNUMBER(Q562),Q562&gt;V562),INDEX(Ajustes!$E$9:$E$17,MATCH(L562,Ajustes!$B$9:$B$17,0)),""))))))</f>
        <v/>
      </c>
      <c r="B562" s="22" t="n"/>
      <c r="C562" s="23" t="n"/>
      <c r="D562" s="24" t="n"/>
      <c r="E562" s="25" t="n"/>
      <c r="F562" s="25" t="n"/>
      <c r="G562" s="25" t="n"/>
      <c r="H562" s="26" t="n"/>
      <c r="I562" s="23" t="n"/>
      <c r="J562" s="25" t="n"/>
      <c r="K562" s="25" t="n"/>
      <c r="L562" s="25" t="n"/>
      <c r="M562" s="23" t="n"/>
      <c r="N562" s="23" t="n"/>
      <c r="O562" s="27" t="n"/>
      <c r="P562" s="25" t="n"/>
      <c r="Q562" s="28" t="str">
        <f>IF(OR(T562=0,L562="Cobrado",L562="Anulado",NOT(ISNUMBER(U562))),"",MAX(0,INT(Ajustes!$C$5)-INT(U562)))</f>
        <v/>
      </c>
      <c r="R562" s="28" t="str">
        <f>IF(OR(T562=0,L562="Anulado",NOT(ISNUMBER(N562)),NOT(ISNUMBER(I562))),"",IF(INT(N562)=INT(I562),"Sí",IF(INT(N562)&gt;INT(I562),"Tarde","Antes")))</f>
        <v/>
      </c>
      <c r="S562" t="str">
        <f>IF(T562=0,"",IF(L562="","falta el estado",IF(NOT(ISNUMBER(MATCH(L562,Ajustes!$B$9:$B$17,0))),"el estado no es de la lista",IF(E562="","falta el cliente",IF(OR(AND(C562&lt;&gt;"",NOT(ISNUMBER(C562))),AND(I562&lt;&gt;"",NOT(ISNUMBER(I562))),AND(M562&lt;&gt;"",NOT(ISNUMBER(M562))),AND(N562&lt;&gt;"",NOT(ISNUMBER(N562)))),"hay una fecha mal escrita",IF(AND(H562&lt;&gt;"",NOT(ISNUMBER(H562))),"el importe no es un número",IF(C562="","falta «Recibido el»",IF(AND(L562&lt;&gt;"Recibido",L562&lt;&gt;"Anulado",I562=""),"falta la entrega acordada",IF(AND(L562&lt;&gt;"Recibido",L562&lt;&gt;"Anulado",M562=""),"falta la fecha del estado",IF(AND(OR(L562="Entregado",L562="Facturado",L562="Cobrado"),N562=""),"falta «Entregado el»",IF(AND(N562&lt;&gt;"",OR(L562="Recibido",L562="Confirmado",L562="Preparado",L562="En reparto")),"tiene «Entregado el»: cambia el estado",IF(OR(INT(C562)&gt;INT(Ajustes!$C$5),AND(M562&lt;&gt;"",INT(M562)&gt;INT(Ajustes!$C$5)),AND(N562&lt;&gt;"",INT(N562)&gt;INT(Ajustes!$C$5))),"hay una fecha posterior a hoy",IF(AND(M562&lt;&gt;"",INT(M562)&lt;INT(C562)),"la fecha del estado es anterior a «Recibido el»",IF(AND(N562&lt;&gt;"",INT(N562)&lt;INT(C562)),"«Entregado el» es anterior a «Recibido el»",""))))))))))))))</f>
        <v/>
      </c>
      <c r="T562">
        <f>IF(COUNTA(B562:P562)&gt;0,1,0)</f>
        <v>0</v>
      </c>
      <c r="U562" t="str">
        <f>IF(T562=0,"",IF(AND(L562="Recibido",M562=""),IF(C562="","",C562),IF(M562="","",M562)))</f>
        <v/>
      </c>
      <c r="V562" t="str">
        <f>IF(OR(T562=0,NOT(ISNUMBER(MATCH(L562,Ajustes!$B$9:$B$17,0)))),"",IF(INDEX(Ajustes!$C$9:$C$17,MATCH(L562,Ajustes!$B$9:$B$17,0))="","",INDEX(Ajustes!$C$9:$C$17,MATCH(L562,Ajustes!$B$9:$B$17,0))))</f>
        <v/>
      </c>
      <c r="W562">
        <f>IF(AND(T562=1,N562="",OR(L562="Recibido",L562="Confirmado",L562="Preparado",L562="En reparto",L562="Incidencia")),1,0)</f>
        <v>0</v>
      </c>
      <c r="X562">
        <f>IF(S562&lt;&gt;"",1,0)</f>
        <v>0</v>
      </c>
      <c r="Y562">
        <f>IF(A562&lt;&gt;"",1,0)</f>
        <v>0</v>
      </c>
      <c r="Z562">
        <f>IF(T562=1,ROW()-5,0)</f>
        <v>0</v>
      </c>
    </row>
    <row r="563">
      <c r="A563" s="21" t="str">
        <f>IF(T563=0,"",IF(S563&lt;&gt;"","Revisa: "&amp;S563,IF(OR(L563="Cobrado",L563="Anulado"),"",IF(AND(N563="",OR(L563="Recibido",L563="Confirmado",L563="Preparado",L563="En reparto",L563="Incidencia"),ISNUMBER(I563),INT(Ajustes!$C$5)&gt;INT(I563)),"Retrasado",IF(OR(L563="Entregado",L563="Facturado"),IF(AND(ISNUMBER(V563),ISNUMBER(N563),INT(Ajustes!$C$5)-INT(N563)&gt;V563),IF(L563="Entregado","Sin facturar","Cobro vencido"),""),IF(AND(ISNUMBER(V563),ISNUMBER(Q563),Q563&gt;V563),INDEX(Ajustes!$E$9:$E$17,MATCH(L563,Ajustes!$B$9:$B$17,0)),""))))))</f>
        <v/>
      </c>
      <c r="B563" s="22" t="n"/>
      <c r="C563" s="23" t="n"/>
      <c r="D563" s="24" t="n"/>
      <c r="E563" s="25" t="n"/>
      <c r="F563" s="25" t="n"/>
      <c r="G563" s="25" t="n"/>
      <c r="H563" s="26" t="n"/>
      <c r="I563" s="23" t="n"/>
      <c r="J563" s="25" t="n"/>
      <c r="K563" s="25" t="n"/>
      <c r="L563" s="25" t="n"/>
      <c r="M563" s="23" t="n"/>
      <c r="N563" s="23" t="n"/>
      <c r="O563" s="27" t="n"/>
      <c r="P563" s="25" t="n"/>
      <c r="Q563" s="28" t="str">
        <f>IF(OR(T563=0,L563="Cobrado",L563="Anulado",NOT(ISNUMBER(U563))),"",MAX(0,INT(Ajustes!$C$5)-INT(U563)))</f>
        <v/>
      </c>
      <c r="R563" s="28" t="str">
        <f>IF(OR(T563=0,L563="Anulado",NOT(ISNUMBER(N563)),NOT(ISNUMBER(I563))),"",IF(INT(N563)=INT(I563),"Sí",IF(INT(N563)&gt;INT(I563),"Tarde","Antes")))</f>
        <v/>
      </c>
      <c r="S563" t="str">
        <f>IF(T563=0,"",IF(L563="","falta el estado",IF(NOT(ISNUMBER(MATCH(L563,Ajustes!$B$9:$B$17,0))),"el estado no es de la lista",IF(E563="","falta el cliente",IF(OR(AND(C563&lt;&gt;"",NOT(ISNUMBER(C563))),AND(I563&lt;&gt;"",NOT(ISNUMBER(I563))),AND(M563&lt;&gt;"",NOT(ISNUMBER(M563))),AND(N563&lt;&gt;"",NOT(ISNUMBER(N563)))),"hay una fecha mal escrita",IF(AND(H563&lt;&gt;"",NOT(ISNUMBER(H563))),"el importe no es un número",IF(C563="","falta «Recibido el»",IF(AND(L563&lt;&gt;"Recibido",L563&lt;&gt;"Anulado",I563=""),"falta la entrega acordada",IF(AND(L563&lt;&gt;"Recibido",L563&lt;&gt;"Anulado",M563=""),"falta la fecha del estado",IF(AND(OR(L563="Entregado",L563="Facturado",L563="Cobrado"),N563=""),"falta «Entregado el»",IF(AND(N563&lt;&gt;"",OR(L563="Recibido",L563="Confirmado",L563="Preparado",L563="En reparto")),"tiene «Entregado el»: cambia el estado",IF(OR(INT(C563)&gt;INT(Ajustes!$C$5),AND(M563&lt;&gt;"",INT(M563)&gt;INT(Ajustes!$C$5)),AND(N563&lt;&gt;"",INT(N563)&gt;INT(Ajustes!$C$5))),"hay una fecha posterior a hoy",IF(AND(M563&lt;&gt;"",INT(M563)&lt;INT(C563)),"la fecha del estado es anterior a «Recibido el»",IF(AND(N563&lt;&gt;"",INT(N563)&lt;INT(C563)),"«Entregado el» es anterior a «Recibido el»",""))))))))))))))</f>
        <v/>
      </c>
      <c r="T563">
        <f>IF(COUNTA(B563:P563)&gt;0,1,0)</f>
        <v>0</v>
      </c>
      <c r="U563" t="str">
        <f>IF(T563=0,"",IF(AND(L563="Recibido",M563=""),IF(C563="","",C563),IF(M563="","",M563)))</f>
        <v/>
      </c>
      <c r="V563" t="str">
        <f>IF(OR(T563=0,NOT(ISNUMBER(MATCH(L563,Ajustes!$B$9:$B$17,0)))),"",IF(INDEX(Ajustes!$C$9:$C$17,MATCH(L563,Ajustes!$B$9:$B$17,0))="","",INDEX(Ajustes!$C$9:$C$17,MATCH(L563,Ajustes!$B$9:$B$17,0))))</f>
        <v/>
      </c>
      <c r="W563">
        <f>IF(AND(T563=1,N563="",OR(L563="Recibido",L563="Confirmado",L563="Preparado",L563="En reparto",L563="Incidencia")),1,0)</f>
        <v>0</v>
      </c>
      <c r="X563">
        <f>IF(S563&lt;&gt;"",1,0)</f>
        <v>0</v>
      </c>
      <c r="Y563">
        <f>IF(A563&lt;&gt;"",1,0)</f>
        <v>0</v>
      </c>
      <c r="Z563">
        <f>IF(T563=1,ROW()-5,0)</f>
        <v>0</v>
      </c>
    </row>
    <row r="564">
      <c r="A564" s="21" t="str">
        <f>IF(T564=0,"",IF(S564&lt;&gt;"","Revisa: "&amp;S564,IF(OR(L564="Cobrado",L564="Anulado"),"",IF(AND(N564="",OR(L564="Recibido",L564="Confirmado",L564="Preparado",L564="En reparto",L564="Incidencia"),ISNUMBER(I564),INT(Ajustes!$C$5)&gt;INT(I564)),"Retrasado",IF(OR(L564="Entregado",L564="Facturado"),IF(AND(ISNUMBER(V564),ISNUMBER(N564),INT(Ajustes!$C$5)-INT(N564)&gt;V564),IF(L564="Entregado","Sin facturar","Cobro vencido"),""),IF(AND(ISNUMBER(V564),ISNUMBER(Q564),Q564&gt;V564),INDEX(Ajustes!$E$9:$E$17,MATCH(L564,Ajustes!$B$9:$B$17,0)),""))))))</f>
        <v/>
      </c>
      <c r="B564" s="22" t="n"/>
      <c r="C564" s="23" t="n"/>
      <c r="D564" s="24" t="n"/>
      <c r="E564" s="25" t="n"/>
      <c r="F564" s="25" t="n"/>
      <c r="G564" s="25" t="n"/>
      <c r="H564" s="26" t="n"/>
      <c r="I564" s="23" t="n"/>
      <c r="J564" s="25" t="n"/>
      <c r="K564" s="25" t="n"/>
      <c r="L564" s="25" t="n"/>
      <c r="M564" s="23" t="n"/>
      <c r="N564" s="23" t="n"/>
      <c r="O564" s="27" t="n"/>
      <c r="P564" s="25" t="n"/>
      <c r="Q564" s="28" t="str">
        <f>IF(OR(T564=0,L564="Cobrado",L564="Anulado",NOT(ISNUMBER(U564))),"",MAX(0,INT(Ajustes!$C$5)-INT(U564)))</f>
        <v/>
      </c>
      <c r="R564" s="28" t="str">
        <f>IF(OR(T564=0,L564="Anulado",NOT(ISNUMBER(N564)),NOT(ISNUMBER(I564))),"",IF(INT(N564)=INT(I564),"Sí",IF(INT(N564)&gt;INT(I564),"Tarde","Antes")))</f>
        <v/>
      </c>
      <c r="S564" t="str">
        <f>IF(T564=0,"",IF(L564="","falta el estado",IF(NOT(ISNUMBER(MATCH(L564,Ajustes!$B$9:$B$17,0))),"el estado no es de la lista",IF(E564="","falta el cliente",IF(OR(AND(C564&lt;&gt;"",NOT(ISNUMBER(C564))),AND(I564&lt;&gt;"",NOT(ISNUMBER(I564))),AND(M564&lt;&gt;"",NOT(ISNUMBER(M564))),AND(N564&lt;&gt;"",NOT(ISNUMBER(N564)))),"hay una fecha mal escrita",IF(AND(H564&lt;&gt;"",NOT(ISNUMBER(H564))),"el importe no es un número",IF(C564="","falta «Recibido el»",IF(AND(L564&lt;&gt;"Recibido",L564&lt;&gt;"Anulado",I564=""),"falta la entrega acordada",IF(AND(L564&lt;&gt;"Recibido",L564&lt;&gt;"Anulado",M564=""),"falta la fecha del estado",IF(AND(OR(L564="Entregado",L564="Facturado",L564="Cobrado"),N564=""),"falta «Entregado el»",IF(AND(N564&lt;&gt;"",OR(L564="Recibido",L564="Confirmado",L564="Preparado",L564="En reparto")),"tiene «Entregado el»: cambia el estado",IF(OR(INT(C564)&gt;INT(Ajustes!$C$5),AND(M564&lt;&gt;"",INT(M564)&gt;INT(Ajustes!$C$5)),AND(N564&lt;&gt;"",INT(N564)&gt;INT(Ajustes!$C$5))),"hay una fecha posterior a hoy",IF(AND(M564&lt;&gt;"",INT(M564)&lt;INT(C564)),"la fecha del estado es anterior a «Recibido el»",IF(AND(N564&lt;&gt;"",INT(N564)&lt;INT(C564)),"«Entregado el» es anterior a «Recibido el»",""))))))))))))))</f>
        <v/>
      </c>
      <c r="T564">
        <f>IF(COUNTA(B564:P564)&gt;0,1,0)</f>
        <v>0</v>
      </c>
      <c r="U564" t="str">
        <f>IF(T564=0,"",IF(AND(L564="Recibido",M564=""),IF(C564="","",C564),IF(M564="","",M564)))</f>
        <v/>
      </c>
      <c r="V564" t="str">
        <f>IF(OR(T564=0,NOT(ISNUMBER(MATCH(L564,Ajustes!$B$9:$B$17,0)))),"",IF(INDEX(Ajustes!$C$9:$C$17,MATCH(L564,Ajustes!$B$9:$B$17,0))="","",INDEX(Ajustes!$C$9:$C$17,MATCH(L564,Ajustes!$B$9:$B$17,0))))</f>
        <v/>
      </c>
      <c r="W564">
        <f>IF(AND(T564=1,N564="",OR(L564="Recibido",L564="Confirmado",L564="Preparado",L564="En reparto",L564="Incidencia")),1,0)</f>
        <v>0</v>
      </c>
      <c r="X564">
        <f>IF(S564&lt;&gt;"",1,0)</f>
        <v>0</v>
      </c>
      <c r="Y564">
        <f>IF(A564&lt;&gt;"",1,0)</f>
        <v>0</v>
      </c>
      <c r="Z564">
        <f>IF(T564=1,ROW()-5,0)</f>
        <v>0</v>
      </c>
    </row>
    <row r="565">
      <c r="A565" s="21" t="str">
        <f>IF(T565=0,"",IF(S565&lt;&gt;"","Revisa: "&amp;S565,IF(OR(L565="Cobrado",L565="Anulado"),"",IF(AND(N565="",OR(L565="Recibido",L565="Confirmado",L565="Preparado",L565="En reparto",L565="Incidencia"),ISNUMBER(I565),INT(Ajustes!$C$5)&gt;INT(I565)),"Retrasado",IF(OR(L565="Entregado",L565="Facturado"),IF(AND(ISNUMBER(V565),ISNUMBER(N565),INT(Ajustes!$C$5)-INT(N565)&gt;V565),IF(L565="Entregado","Sin facturar","Cobro vencido"),""),IF(AND(ISNUMBER(V565),ISNUMBER(Q565),Q565&gt;V565),INDEX(Ajustes!$E$9:$E$17,MATCH(L565,Ajustes!$B$9:$B$17,0)),""))))))</f>
        <v/>
      </c>
      <c r="B565" s="22" t="n"/>
      <c r="C565" s="23" t="n"/>
      <c r="D565" s="24" t="n"/>
      <c r="E565" s="25" t="n"/>
      <c r="F565" s="25" t="n"/>
      <c r="G565" s="25" t="n"/>
      <c r="H565" s="26" t="n"/>
      <c r="I565" s="23" t="n"/>
      <c r="J565" s="25" t="n"/>
      <c r="K565" s="25" t="n"/>
      <c r="L565" s="25" t="n"/>
      <c r="M565" s="23" t="n"/>
      <c r="N565" s="23" t="n"/>
      <c r="O565" s="27" t="n"/>
      <c r="P565" s="25" t="n"/>
      <c r="Q565" s="28" t="str">
        <f>IF(OR(T565=0,L565="Cobrado",L565="Anulado",NOT(ISNUMBER(U565))),"",MAX(0,INT(Ajustes!$C$5)-INT(U565)))</f>
        <v/>
      </c>
      <c r="R565" s="28" t="str">
        <f>IF(OR(T565=0,L565="Anulado",NOT(ISNUMBER(N565)),NOT(ISNUMBER(I565))),"",IF(INT(N565)=INT(I565),"Sí",IF(INT(N565)&gt;INT(I565),"Tarde","Antes")))</f>
        <v/>
      </c>
      <c r="S565" t="str">
        <f>IF(T565=0,"",IF(L565="","falta el estado",IF(NOT(ISNUMBER(MATCH(L565,Ajustes!$B$9:$B$17,0))),"el estado no es de la lista",IF(E565="","falta el cliente",IF(OR(AND(C565&lt;&gt;"",NOT(ISNUMBER(C565))),AND(I565&lt;&gt;"",NOT(ISNUMBER(I565))),AND(M565&lt;&gt;"",NOT(ISNUMBER(M565))),AND(N565&lt;&gt;"",NOT(ISNUMBER(N565)))),"hay una fecha mal escrita",IF(AND(H565&lt;&gt;"",NOT(ISNUMBER(H565))),"el importe no es un número",IF(C565="","falta «Recibido el»",IF(AND(L565&lt;&gt;"Recibido",L565&lt;&gt;"Anulado",I565=""),"falta la entrega acordada",IF(AND(L565&lt;&gt;"Recibido",L565&lt;&gt;"Anulado",M565=""),"falta la fecha del estado",IF(AND(OR(L565="Entregado",L565="Facturado",L565="Cobrado"),N565=""),"falta «Entregado el»",IF(AND(N565&lt;&gt;"",OR(L565="Recibido",L565="Confirmado",L565="Preparado",L565="En reparto")),"tiene «Entregado el»: cambia el estado",IF(OR(INT(C565)&gt;INT(Ajustes!$C$5),AND(M565&lt;&gt;"",INT(M565)&gt;INT(Ajustes!$C$5)),AND(N565&lt;&gt;"",INT(N565)&gt;INT(Ajustes!$C$5))),"hay una fecha posterior a hoy",IF(AND(M565&lt;&gt;"",INT(M565)&lt;INT(C565)),"la fecha del estado es anterior a «Recibido el»",IF(AND(N565&lt;&gt;"",INT(N565)&lt;INT(C565)),"«Entregado el» es anterior a «Recibido el»",""))))))))))))))</f>
        <v/>
      </c>
      <c r="T565">
        <f>IF(COUNTA(B565:P565)&gt;0,1,0)</f>
        <v>0</v>
      </c>
      <c r="U565" t="str">
        <f>IF(T565=0,"",IF(AND(L565="Recibido",M565=""),IF(C565="","",C565),IF(M565="","",M565)))</f>
        <v/>
      </c>
      <c r="V565" t="str">
        <f>IF(OR(T565=0,NOT(ISNUMBER(MATCH(L565,Ajustes!$B$9:$B$17,0)))),"",IF(INDEX(Ajustes!$C$9:$C$17,MATCH(L565,Ajustes!$B$9:$B$17,0))="","",INDEX(Ajustes!$C$9:$C$17,MATCH(L565,Ajustes!$B$9:$B$17,0))))</f>
        <v/>
      </c>
      <c r="W565">
        <f>IF(AND(T565=1,N565="",OR(L565="Recibido",L565="Confirmado",L565="Preparado",L565="En reparto",L565="Incidencia")),1,0)</f>
        <v>0</v>
      </c>
      <c r="X565">
        <f>IF(S565&lt;&gt;"",1,0)</f>
        <v>0</v>
      </c>
      <c r="Y565">
        <f>IF(A565&lt;&gt;"",1,0)</f>
        <v>0</v>
      </c>
      <c r="Z565">
        <f>IF(T565=1,ROW()-5,0)</f>
        <v>0</v>
      </c>
    </row>
    <row r="566">
      <c r="A566" s="21" t="str">
        <f>IF(T566=0,"",IF(S566&lt;&gt;"","Revisa: "&amp;S566,IF(OR(L566="Cobrado",L566="Anulado"),"",IF(AND(N566="",OR(L566="Recibido",L566="Confirmado",L566="Preparado",L566="En reparto",L566="Incidencia"),ISNUMBER(I566),INT(Ajustes!$C$5)&gt;INT(I566)),"Retrasado",IF(OR(L566="Entregado",L566="Facturado"),IF(AND(ISNUMBER(V566),ISNUMBER(N566),INT(Ajustes!$C$5)-INT(N566)&gt;V566),IF(L566="Entregado","Sin facturar","Cobro vencido"),""),IF(AND(ISNUMBER(V566),ISNUMBER(Q566),Q566&gt;V566),INDEX(Ajustes!$E$9:$E$17,MATCH(L566,Ajustes!$B$9:$B$17,0)),""))))))</f>
        <v/>
      </c>
      <c r="B566" s="22" t="n"/>
      <c r="C566" s="23" t="n"/>
      <c r="D566" s="24" t="n"/>
      <c r="E566" s="25" t="n"/>
      <c r="F566" s="25" t="n"/>
      <c r="G566" s="25" t="n"/>
      <c r="H566" s="26" t="n"/>
      <c r="I566" s="23" t="n"/>
      <c r="J566" s="25" t="n"/>
      <c r="K566" s="25" t="n"/>
      <c r="L566" s="25" t="n"/>
      <c r="M566" s="23" t="n"/>
      <c r="N566" s="23" t="n"/>
      <c r="O566" s="27" t="n"/>
      <c r="P566" s="25" t="n"/>
      <c r="Q566" s="28" t="str">
        <f>IF(OR(T566=0,L566="Cobrado",L566="Anulado",NOT(ISNUMBER(U566))),"",MAX(0,INT(Ajustes!$C$5)-INT(U566)))</f>
        <v/>
      </c>
      <c r="R566" s="28" t="str">
        <f>IF(OR(T566=0,L566="Anulado",NOT(ISNUMBER(N566)),NOT(ISNUMBER(I566))),"",IF(INT(N566)=INT(I566),"Sí",IF(INT(N566)&gt;INT(I566),"Tarde","Antes")))</f>
        <v/>
      </c>
      <c r="S566" t="str">
        <f>IF(T566=0,"",IF(L566="","falta el estado",IF(NOT(ISNUMBER(MATCH(L566,Ajustes!$B$9:$B$17,0))),"el estado no es de la lista",IF(E566="","falta el cliente",IF(OR(AND(C566&lt;&gt;"",NOT(ISNUMBER(C566))),AND(I566&lt;&gt;"",NOT(ISNUMBER(I566))),AND(M566&lt;&gt;"",NOT(ISNUMBER(M566))),AND(N566&lt;&gt;"",NOT(ISNUMBER(N566)))),"hay una fecha mal escrita",IF(AND(H566&lt;&gt;"",NOT(ISNUMBER(H566))),"el importe no es un número",IF(C566="","falta «Recibido el»",IF(AND(L566&lt;&gt;"Recibido",L566&lt;&gt;"Anulado",I566=""),"falta la entrega acordada",IF(AND(L566&lt;&gt;"Recibido",L566&lt;&gt;"Anulado",M566=""),"falta la fecha del estado",IF(AND(OR(L566="Entregado",L566="Facturado",L566="Cobrado"),N566=""),"falta «Entregado el»",IF(AND(N566&lt;&gt;"",OR(L566="Recibido",L566="Confirmado",L566="Preparado",L566="En reparto")),"tiene «Entregado el»: cambia el estado",IF(OR(INT(C566)&gt;INT(Ajustes!$C$5),AND(M566&lt;&gt;"",INT(M566)&gt;INT(Ajustes!$C$5)),AND(N566&lt;&gt;"",INT(N566)&gt;INT(Ajustes!$C$5))),"hay una fecha posterior a hoy",IF(AND(M566&lt;&gt;"",INT(M566)&lt;INT(C566)),"la fecha del estado es anterior a «Recibido el»",IF(AND(N566&lt;&gt;"",INT(N566)&lt;INT(C566)),"«Entregado el» es anterior a «Recibido el»",""))))))))))))))</f>
        <v/>
      </c>
      <c r="T566">
        <f>IF(COUNTA(B566:P566)&gt;0,1,0)</f>
        <v>0</v>
      </c>
      <c r="U566" t="str">
        <f>IF(T566=0,"",IF(AND(L566="Recibido",M566=""),IF(C566="","",C566),IF(M566="","",M566)))</f>
        <v/>
      </c>
      <c r="V566" t="str">
        <f>IF(OR(T566=0,NOT(ISNUMBER(MATCH(L566,Ajustes!$B$9:$B$17,0)))),"",IF(INDEX(Ajustes!$C$9:$C$17,MATCH(L566,Ajustes!$B$9:$B$17,0))="","",INDEX(Ajustes!$C$9:$C$17,MATCH(L566,Ajustes!$B$9:$B$17,0))))</f>
        <v/>
      </c>
      <c r="W566">
        <f>IF(AND(T566=1,N566="",OR(L566="Recibido",L566="Confirmado",L566="Preparado",L566="En reparto",L566="Incidencia")),1,0)</f>
        <v>0</v>
      </c>
      <c r="X566">
        <f>IF(S566&lt;&gt;"",1,0)</f>
        <v>0</v>
      </c>
      <c r="Y566">
        <f>IF(A566&lt;&gt;"",1,0)</f>
        <v>0</v>
      </c>
      <c r="Z566">
        <f>IF(T566=1,ROW()-5,0)</f>
        <v>0</v>
      </c>
    </row>
    <row r="567">
      <c r="A567" s="21" t="str">
        <f>IF(T567=0,"",IF(S567&lt;&gt;"","Revisa: "&amp;S567,IF(OR(L567="Cobrado",L567="Anulado"),"",IF(AND(N567="",OR(L567="Recibido",L567="Confirmado",L567="Preparado",L567="En reparto",L567="Incidencia"),ISNUMBER(I567),INT(Ajustes!$C$5)&gt;INT(I567)),"Retrasado",IF(OR(L567="Entregado",L567="Facturado"),IF(AND(ISNUMBER(V567),ISNUMBER(N567),INT(Ajustes!$C$5)-INT(N567)&gt;V567),IF(L567="Entregado","Sin facturar","Cobro vencido"),""),IF(AND(ISNUMBER(V567),ISNUMBER(Q567),Q567&gt;V567),INDEX(Ajustes!$E$9:$E$17,MATCH(L567,Ajustes!$B$9:$B$17,0)),""))))))</f>
        <v/>
      </c>
      <c r="B567" s="22" t="n"/>
      <c r="C567" s="23" t="n"/>
      <c r="D567" s="24" t="n"/>
      <c r="E567" s="25" t="n"/>
      <c r="F567" s="25" t="n"/>
      <c r="G567" s="25" t="n"/>
      <c r="H567" s="26" t="n"/>
      <c r="I567" s="23" t="n"/>
      <c r="J567" s="25" t="n"/>
      <c r="K567" s="25" t="n"/>
      <c r="L567" s="25" t="n"/>
      <c r="M567" s="23" t="n"/>
      <c r="N567" s="23" t="n"/>
      <c r="O567" s="27" t="n"/>
      <c r="P567" s="25" t="n"/>
      <c r="Q567" s="28" t="str">
        <f>IF(OR(T567=0,L567="Cobrado",L567="Anulado",NOT(ISNUMBER(U567))),"",MAX(0,INT(Ajustes!$C$5)-INT(U567)))</f>
        <v/>
      </c>
      <c r="R567" s="28" t="str">
        <f>IF(OR(T567=0,L567="Anulado",NOT(ISNUMBER(N567)),NOT(ISNUMBER(I567))),"",IF(INT(N567)=INT(I567),"Sí",IF(INT(N567)&gt;INT(I567),"Tarde","Antes")))</f>
        <v/>
      </c>
      <c r="S567" t="str">
        <f>IF(T567=0,"",IF(L567="","falta el estado",IF(NOT(ISNUMBER(MATCH(L567,Ajustes!$B$9:$B$17,0))),"el estado no es de la lista",IF(E567="","falta el cliente",IF(OR(AND(C567&lt;&gt;"",NOT(ISNUMBER(C567))),AND(I567&lt;&gt;"",NOT(ISNUMBER(I567))),AND(M567&lt;&gt;"",NOT(ISNUMBER(M567))),AND(N567&lt;&gt;"",NOT(ISNUMBER(N567)))),"hay una fecha mal escrita",IF(AND(H567&lt;&gt;"",NOT(ISNUMBER(H567))),"el importe no es un número",IF(C567="","falta «Recibido el»",IF(AND(L567&lt;&gt;"Recibido",L567&lt;&gt;"Anulado",I567=""),"falta la entrega acordada",IF(AND(L567&lt;&gt;"Recibido",L567&lt;&gt;"Anulado",M567=""),"falta la fecha del estado",IF(AND(OR(L567="Entregado",L567="Facturado",L567="Cobrado"),N567=""),"falta «Entregado el»",IF(AND(N567&lt;&gt;"",OR(L567="Recibido",L567="Confirmado",L567="Preparado",L567="En reparto")),"tiene «Entregado el»: cambia el estado",IF(OR(INT(C567)&gt;INT(Ajustes!$C$5),AND(M567&lt;&gt;"",INT(M567)&gt;INT(Ajustes!$C$5)),AND(N567&lt;&gt;"",INT(N567)&gt;INT(Ajustes!$C$5))),"hay una fecha posterior a hoy",IF(AND(M567&lt;&gt;"",INT(M567)&lt;INT(C567)),"la fecha del estado es anterior a «Recibido el»",IF(AND(N567&lt;&gt;"",INT(N567)&lt;INT(C567)),"«Entregado el» es anterior a «Recibido el»",""))))))))))))))</f>
        <v/>
      </c>
      <c r="T567">
        <f>IF(COUNTA(B567:P567)&gt;0,1,0)</f>
        <v>0</v>
      </c>
      <c r="U567" t="str">
        <f>IF(T567=0,"",IF(AND(L567="Recibido",M567=""),IF(C567="","",C567),IF(M567="","",M567)))</f>
        <v/>
      </c>
      <c r="V567" t="str">
        <f>IF(OR(T567=0,NOT(ISNUMBER(MATCH(L567,Ajustes!$B$9:$B$17,0)))),"",IF(INDEX(Ajustes!$C$9:$C$17,MATCH(L567,Ajustes!$B$9:$B$17,0))="","",INDEX(Ajustes!$C$9:$C$17,MATCH(L567,Ajustes!$B$9:$B$17,0))))</f>
        <v/>
      </c>
      <c r="W567">
        <f>IF(AND(T567=1,N567="",OR(L567="Recibido",L567="Confirmado",L567="Preparado",L567="En reparto",L567="Incidencia")),1,0)</f>
        <v>0</v>
      </c>
      <c r="X567">
        <f>IF(S567&lt;&gt;"",1,0)</f>
        <v>0</v>
      </c>
      <c r="Y567">
        <f>IF(A567&lt;&gt;"",1,0)</f>
        <v>0</v>
      </c>
      <c r="Z567">
        <f>IF(T567=1,ROW()-5,0)</f>
        <v>0</v>
      </c>
    </row>
    <row r="568">
      <c r="A568" s="21" t="str">
        <f>IF(T568=0,"",IF(S568&lt;&gt;"","Revisa: "&amp;S568,IF(OR(L568="Cobrado",L568="Anulado"),"",IF(AND(N568="",OR(L568="Recibido",L568="Confirmado",L568="Preparado",L568="En reparto",L568="Incidencia"),ISNUMBER(I568),INT(Ajustes!$C$5)&gt;INT(I568)),"Retrasado",IF(OR(L568="Entregado",L568="Facturado"),IF(AND(ISNUMBER(V568),ISNUMBER(N568),INT(Ajustes!$C$5)-INT(N568)&gt;V568),IF(L568="Entregado","Sin facturar","Cobro vencido"),""),IF(AND(ISNUMBER(V568),ISNUMBER(Q568),Q568&gt;V568),INDEX(Ajustes!$E$9:$E$17,MATCH(L568,Ajustes!$B$9:$B$17,0)),""))))))</f>
        <v/>
      </c>
      <c r="B568" s="22" t="n"/>
      <c r="C568" s="23" t="n"/>
      <c r="D568" s="24" t="n"/>
      <c r="E568" s="25" t="n"/>
      <c r="F568" s="25" t="n"/>
      <c r="G568" s="25" t="n"/>
      <c r="H568" s="26" t="n"/>
      <c r="I568" s="23" t="n"/>
      <c r="J568" s="25" t="n"/>
      <c r="K568" s="25" t="n"/>
      <c r="L568" s="25" t="n"/>
      <c r="M568" s="23" t="n"/>
      <c r="N568" s="23" t="n"/>
      <c r="O568" s="27" t="n"/>
      <c r="P568" s="25" t="n"/>
      <c r="Q568" s="28" t="str">
        <f>IF(OR(T568=0,L568="Cobrado",L568="Anulado",NOT(ISNUMBER(U568))),"",MAX(0,INT(Ajustes!$C$5)-INT(U568)))</f>
        <v/>
      </c>
      <c r="R568" s="28" t="str">
        <f>IF(OR(T568=0,L568="Anulado",NOT(ISNUMBER(N568)),NOT(ISNUMBER(I568))),"",IF(INT(N568)=INT(I568),"Sí",IF(INT(N568)&gt;INT(I568),"Tarde","Antes")))</f>
        <v/>
      </c>
      <c r="S568" t="str">
        <f>IF(T568=0,"",IF(L568="","falta el estado",IF(NOT(ISNUMBER(MATCH(L568,Ajustes!$B$9:$B$17,0))),"el estado no es de la lista",IF(E568="","falta el cliente",IF(OR(AND(C568&lt;&gt;"",NOT(ISNUMBER(C568))),AND(I568&lt;&gt;"",NOT(ISNUMBER(I568))),AND(M568&lt;&gt;"",NOT(ISNUMBER(M568))),AND(N568&lt;&gt;"",NOT(ISNUMBER(N568)))),"hay una fecha mal escrita",IF(AND(H568&lt;&gt;"",NOT(ISNUMBER(H568))),"el importe no es un número",IF(C568="","falta «Recibido el»",IF(AND(L568&lt;&gt;"Recibido",L568&lt;&gt;"Anulado",I568=""),"falta la entrega acordada",IF(AND(L568&lt;&gt;"Recibido",L568&lt;&gt;"Anulado",M568=""),"falta la fecha del estado",IF(AND(OR(L568="Entregado",L568="Facturado",L568="Cobrado"),N568=""),"falta «Entregado el»",IF(AND(N568&lt;&gt;"",OR(L568="Recibido",L568="Confirmado",L568="Preparado",L568="En reparto")),"tiene «Entregado el»: cambia el estado",IF(OR(INT(C568)&gt;INT(Ajustes!$C$5),AND(M568&lt;&gt;"",INT(M568)&gt;INT(Ajustes!$C$5)),AND(N568&lt;&gt;"",INT(N568)&gt;INT(Ajustes!$C$5))),"hay una fecha posterior a hoy",IF(AND(M568&lt;&gt;"",INT(M568)&lt;INT(C568)),"la fecha del estado es anterior a «Recibido el»",IF(AND(N568&lt;&gt;"",INT(N568)&lt;INT(C568)),"«Entregado el» es anterior a «Recibido el»",""))))))))))))))</f>
        <v/>
      </c>
      <c r="T568">
        <f>IF(COUNTA(B568:P568)&gt;0,1,0)</f>
        <v>0</v>
      </c>
      <c r="U568" t="str">
        <f>IF(T568=0,"",IF(AND(L568="Recibido",M568=""),IF(C568="","",C568),IF(M568="","",M568)))</f>
        <v/>
      </c>
      <c r="V568" t="str">
        <f>IF(OR(T568=0,NOT(ISNUMBER(MATCH(L568,Ajustes!$B$9:$B$17,0)))),"",IF(INDEX(Ajustes!$C$9:$C$17,MATCH(L568,Ajustes!$B$9:$B$17,0))="","",INDEX(Ajustes!$C$9:$C$17,MATCH(L568,Ajustes!$B$9:$B$17,0))))</f>
        <v/>
      </c>
      <c r="W568">
        <f>IF(AND(T568=1,N568="",OR(L568="Recibido",L568="Confirmado",L568="Preparado",L568="En reparto",L568="Incidencia")),1,0)</f>
        <v>0</v>
      </c>
      <c r="X568">
        <f>IF(S568&lt;&gt;"",1,0)</f>
        <v>0</v>
      </c>
      <c r="Y568">
        <f>IF(A568&lt;&gt;"",1,0)</f>
        <v>0</v>
      </c>
      <c r="Z568">
        <f>IF(T568=1,ROW()-5,0)</f>
        <v>0</v>
      </c>
    </row>
    <row r="569">
      <c r="A569" s="21" t="str">
        <f>IF(T569=0,"",IF(S569&lt;&gt;"","Revisa: "&amp;S569,IF(OR(L569="Cobrado",L569="Anulado"),"",IF(AND(N569="",OR(L569="Recibido",L569="Confirmado",L569="Preparado",L569="En reparto",L569="Incidencia"),ISNUMBER(I569),INT(Ajustes!$C$5)&gt;INT(I569)),"Retrasado",IF(OR(L569="Entregado",L569="Facturado"),IF(AND(ISNUMBER(V569),ISNUMBER(N569),INT(Ajustes!$C$5)-INT(N569)&gt;V569),IF(L569="Entregado","Sin facturar","Cobro vencido"),""),IF(AND(ISNUMBER(V569),ISNUMBER(Q569),Q569&gt;V569),INDEX(Ajustes!$E$9:$E$17,MATCH(L569,Ajustes!$B$9:$B$17,0)),""))))))</f>
        <v/>
      </c>
      <c r="B569" s="22" t="n"/>
      <c r="C569" s="23" t="n"/>
      <c r="D569" s="24" t="n"/>
      <c r="E569" s="25" t="n"/>
      <c r="F569" s="25" t="n"/>
      <c r="G569" s="25" t="n"/>
      <c r="H569" s="26" t="n"/>
      <c r="I569" s="23" t="n"/>
      <c r="J569" s="25" t="n"/>
      <c r="K569" s="25" t="n"/>
      <c r="L569" s="25" t="n"/>
      <c r="M569" s="23" t="n"/>
      <c r="N569" s="23" t="n"/>
      <c r="O569" s="27" t="n"/>
      <c r="P569" s="25" t="n"/>
      <c r="Q569" s="28" t="str">
        <f>IF(OR(T569=0,L569="Cobrado",L569="Anulado",NOT(ISNUMBER(U569))),"",MAX(0,INT(Ajustes!$C$5)-INT(U569)))</f>
        <v/>
      </c>
      <c r="R569" s="28" t="str">
        <f>IF(OR(T569=0,L569="Anulado",NOT(ISNUMBER(N569)),NOT(ISNUMBER(I569))),"",IF(INT(N569)=INT(I569),"Sí",IF(INT(N569)&gt;INT(I569),"Tarde","Antes")))</f>
        <v/>
      </c>
      <c r="S569" t="str">
        <f>IF(T569=0,"",IF(L569="","falta el estado",IF(NOT(ISNUMBER(MATCH(L569,Ajustes!$B$9:$B$17,0))),"el estado no es de la lista",IF(E569="","falta el cliente",IF(OR(AND(C569&lt;&gt;"",NOT(ISNUMBER(C569))),AND(I569&lt;&gt;"",NOT(ISNUMBER(I569))),AND(M569&lt;&gt;"",NOT(ISNUMBER(M569))),AND(N569&lt;&gt;"",NOT(ISNUMBER(N569)))),"hay una fecha mal escrita",IF(AND(H569&lt;&gt;"",NOT(ISNUMBER(H569))),"el importe no es un número",IF(C569="","falta «Recibido el»",IF(AND(L569&lt;&gt;"Recibido",L569&lt;&gt;"Anulado",I569=""),"falta la entrega acordada",IF(AND(L569&lt;&gt;"Recibido",L569&lt;&gt;"Anulado",M569=""),"falta la fecha del estado",IF(AND(OR(L569="Entregado",L569="Facturado",L569="Cobrado"),N569=""),"falta «Entregado el»",IF(AND(N569&lt;&gt;"",OR(L569="Recibido",L569="Confirmado",L569="Preparado",L569="En reparto")),"tiene «Entregado el»: cambia el estado",IF(OR(INT(C569)&gt;INT(Ajustes!$C$5),AND(M569&lt;&gt;"",INT(M569)&gt;INT(Ajustes!$C$5)),AND(N569&lt;&gt;"",INT(N569)&gt;INT(Ajustes!$C$5))),"hay una fecha posterior a hoy",IF(AND(M569&lt;&gt;"",INT(M569)&lt;INT(C569)),"la fecha del estado es anterior a «Recibido el»",IF(AND(N569&lt;&gt;"",INT(N569)&lt;INT(C569)),"«Entregado el» es anterior a «Recibido el»",""))))))))))))))</f>
        <v/>
      </c>
      <c r="T569">
        <f>IF(COUNTA(B569:P569)&gt;0,1,0)</f>
        <v>0</v>
      </c>
      <c r="U569" t="str">
        <f>IF(T569=0,"",IF(AND(L569="Recibido",M569=""),IF(C569="","",C569),IF(M569="","",M569)))</f>
        <v/>
      </c>
      <c r="V569" t="str">
        <f>IF(OR(T569=0,NOT(ISNUMBER(MATCH(L569,Ajustes!$B$9:$B$17,0)))),"",IF(INDEX(Ajustes!$C$9:$C$17,MATCH(L569,Ajustes!$B$9:$B$17,0))="","",INDEX(Ajustes!$C$9:$C$17,MATCH(L569,Ajustes!$B$9:$B$17,0))))</f>
        <v/>
      </c>
      <c r="W569">
        <f>IF(AND(T569=1,N569="",OR(L569="Recibido",L569="Confirmado",L569="Preparado",L569="En reparto",L569="Incidencia")),1,0)</f>
        <v>0</v>
      </c>
      <c r="X569">
        <f>IF(S569&lt;&gt;"",1,0)</f>
        <v>0</v>
      </c>
      <c r="Y569">
        <f>IF(A569&lt;&gt;"",1,0)</f>
        <v>0</v>
      </c>
      <c r="Z569">
        <f>IF(T569=1,ROW()-5,0)</f>
        <v>0</v>
      </c>
    </row>
    <row r="570">
      <c r="A570" s="21" t="str">
        <f>IF(T570=0,"",IF(S570&lt;&gt;"","Revisa: "&amp;S570,IF(OR(L570="Cobrado",L570="Anulado"),"",IF(AND(N570="",OR(L570="Recibido",L570="Confirmado",L570="Preparado",L570="En reparto",L570="Incidencia"),ISNUMBER(I570),INT(Ajustes!$C$5)&gt;INT(I570)),"Retrasado",IF(OR(L570="Entregado",L570="Facturado"),IF(AND(ISNUMBER(V570),ISNUMBER(N570),INT(Ajustes!$C$5)-INT(N570)&gt;V570),IF(L570="Entregado","Sin facturar","Cobro vencido"),""),IF(AND(ISNUMBER(V570),ISNUMBER(Q570),Q570&gt;V570),INDEX(Ajustes!$E$9:$E$17,MATCH(L570,Ajustes!$B$9:$B$17,0)),""))))))</f>
        <v/>
      </c>
      <c r="B570" s="22" t="n"/>
      <c r="C570" s="23" t="n"/>
      <c r="D570" s="24" t="n"/>
      <c r="E570" s="25" t="n"/>
      <c r="F570" s="25" t="n"/>
      <c r="G570" s="25" t="n"/>
      <c r="H570" s="26" t="n"/>
      <c r="I570" s="23" t="n"/>
      <c r="J570" s="25" t="n"/>
      <c r="K570" s="25" t="n"/>
      <c r="L570" s="25" t="n"/>
      <c r="M570" s="23" t="n"/>
      <c r="N570" s="23" t="n"/>
      <c r="O570" s="27" t="n"/>
      <c r="P570" s="25" t="n"/>
      <c r="Q570" s="28" t="str">
        <f>IF(OR(T570=0,L570="Cobrado",L570="Anulado",NOT(ISNUMBER(U570))),"",MAX(0,INT(Ajustes!$C$5)-INT(U570)))</f>
        <v/>
      </c>
      <c r="R570" s="28" t="str">
        <f>IF(OR(T570=0,L570="Anulado",NOT(ISNUMBER(N570)),NOT(ISNUMBER(I570))),"",IF(INT(N570)=INT(I570),"Sí",IF(INT(N570)&gt;INT(I570),"Tarde","Antes")))</f>
        <v/>
      </c>
      <c r="S570" t="str">
        <f>IF(T570=0,"",IF(L570="","falta el estado",IF(NOT(ISNUMBER(MATCH(L570,Ajustes!$B$9:$B$17,0))),"el estado no es de la lista",IF(E570="","falta el cliente",IF(OR(AND(C570&lt;&gt;"",NOT(ISNUMBER(C570))),AND(I570&lt;&gt;"",NOT(ISNUMBER(I570))),AND(M570&lt;&gt;"",NOT(ISNUMBER(M570))),AND(N570&lt;&gt;"",NOT(ISNUMBER(N570)))),"hay una fecha mal escrita",IF(AND(H570&lt;&gt;"",NOT(ISNUMBER(H570))),"el importe no es un número",IF(C570="","falta «Recibido el»",IF(AND(L570&lt;&gt;"Recibido",L570&lt;&gt;"Anulado",I570=""),"falta la entrega acordada",IF(AND(L570&lt;&gt;"Recibido",L570&lt;&gt;"Anulado",M570=""),"falta la fecha del estado",IF(AND(OR(L570="Entregado",L570="Facturado",L570="Cobrado"),N570=""),"falta «Entregado el»",IF(AND(N570&lt;&gt;"",OR(L570="Recibido",L570="Confirmado",L570="Preparado",L570="En reparto")),"tiene «Entregado el»: cambia el estado",IF(OR(INT(C570)&gt;INT(Ajustes!$C$5),AND(M570&lt;&gt;"",INT(M570)&gt;INT(Ajustes!$C$5)),AND(N570&lt;&gt;"",INT(N570)&gt;INT(Ajustes!$C$5))),"hay una fecha posterior a hoy",IF(AND(M570&lt;&gt;"",INT(M570)&lt;INT(C570)),"la fecha del estado es anterior a «Recibido el»",IF(AND(N570&lt;&gt;"",INT(N570)&lt;INT(C570)),"«Entregado el» es anterior a «Recibido el»",""))))))))))))))</f>
        <v/>
      </c>
      <c r="T570">
        <f>IF(COUNTA(B570:P570)&gt;0,1,0)</f>
        <v>0</v>
      </c>
      <c r="U570" t="str">
        <f>IF(T570=0,"",IF(AND(L570="Recibido",M570=""),IF(C570="","",C570),IF(M570="","",M570)))</f>
        <v/>
      </c>
      <c r="V570" t="str">
        <f>IF(OR(T570=0,NOT(ISNUMBER(MATCH(L570,Ajustes!$B$9:$B$17,0)))),"",IF(INDEX(Ajustes!$C$9:$C$17,MATCH(L570,Ajustes!$B$9:$B$17,0))="","",INDEX(Ajustes!$C$9:$C$17,MATCH(L570,Ajustes!$B$9:$B$17,0))))</f>
        <v/>
      </c>
      <c r="W570">
        <f>IF(AND(T570=1,N570="",OR(L570="Recibido",L570="Confirmado",L570="Preparado",L570="En reparto",L570="Incidencia")),1,0)</f>
        <v>0</v>
      </c>
      <c r="X570">
        <f>IF(S570&lt;&gt;"",1,0)</f>
        <v>0</v>
      </c>
      <c r="Y570">
        <f>IF(A570&lt;&gt;"",1,0)</f>
        <v>0</v>
      </c>
      <c r="Z570">
        <f>IF(T570=1,ROW()-5,0)</f>
        <v>0</v>
      </c>
    </row>
    <row r="571">
      <c r="A571" s="21" t="str">
        <f>IF(T571=0,"",IF(S571&lt;&gt;"","Revisa: "&amp;S571,IF(OR(L571="Cobrado",L571="Anulado"),"",IF(AND(N571="",OR(L571="Recibido",L571="Confirmado",L571="Preparado",L571="En reparto",L571="Incidencia"),ISNUMBER(I571),INT(Ajustes!$C$5)&gt;INT(I571)),"Retrasado",IF(OR(L571="Entregado",L571="Facturado"),IF(AND(ISNUMBER(V571),ISNUMBER(N571),INT(Ajustes!$C$5)-INT(N571)&gt;V571),IF(L571="Entregado","Sin facturar","Cobro vencido"),""),IF(AND(ISNUMBER(V571),ISNUMBER(Q571),Q571&gt;V571),INDEX(Ajustes!$E$9:$E$17,MATCH(L571,Ajustes!$B$9:$B$17,0)),""))))))</f>
        <v/>
      </c>
      <c r="B571" s="22" t="n"/>
      <c r="C571" s="23" t="n"/>
      <c r="D571" s="24" t="n"/>
      <c r="E571" s="25" t="n"/>
      <c r="F571" s="25" t="n"/>
      <c r="G571" s="25" t="n"/>
      <c r="H571" s="26" t="n"/>
      <c r="I571" s="23" t="n"/>
      <c r="J571" s="25" t="n"/>
      <c r="K571" s="25" t="n"/>
      <c r="L571" s="25" t="n"/>
      <c r="M571" s="23" t="n"/>
      <c r="N571" s="23" t="n"/>
      <c r="O571" s="27" t="n"/>
      <c r="P571" s="25" t="n"/>
      <c r="Q571" s="28" t="str">
        <f>IF(OR(T571=0,L571="Cobrado",L571="Anulado",NOT(ISNUMBER(U571))),"",MAX(0,INT(Ajustes!$C$5)-INT(U571)))</f>
        <v/>
      </c>
      <c r="R571" s="28" t="str">
        <f>IF(OR(T571=0,L571="Anulado",NOT(ISNUMBER(N571)),NOT(ISNUMBER(I571))),"",IF(INT(N571)=INT(I571),"Sí",IF(INT(N571)&gt;INT(I571),"Tarde","Antes")))</f>
        <v/>
      </c>
      <c r="S571" t="str">
        <f>IF(T571=0,"",IF(L571="","falta el estado",IF(NOT(ISNUMBER(MATCH(L571,Ajustes!$B$9:$B$17,0))),"el estado no es de la lista",IF(E571="","falta el cliente",IF(OR(AND(C571&lt;&gt;"",NOT(ISNUMBER(C571))),AND(I571&lt;&gt;"",NOT(ISNUMBER(I571))),AND(M571&lt;&gt;"",NOT(ISNUMBER(M571))),AND(N571&lt;&gt;"",NOT(ISNUMBER(N571)))),"hay una fecha mal escrita",IF(AND(H571&lt;&gt;"",NOT(ISNUMBER(H571))),"el importe no es un número",IF(C571="","falta «Recibido el»",IF(AND(L571&lt;&gt;"Recibido",L571&lt;&gt;"Anulado",I571=""),"falta la entrega acordada",IF(AND(L571&lt;&gt;"Recibido",L571&lt;&gt;"Anulado",M571=""),"falta la fecha del estado",IF(AND(OR(L571="Entregado",L571="Facturado",L571="Cobrado"),N571=""),"falta «Entregado el»",IF(AND(N571&lt;&gt;"",OR(L571="Recibido",L571="Confirmado",L571="Preparado",L571="En reparto")),"tiene «Entregado el»: cambia el estado",IF(OR(INT(C571)&gt;INT(Ajustes!$C$5),AND(M571&lt;&gt;"",INT(M571)&gt;INT(Ajustes!$C$5)),AND(N571&lt;&gt;"",INT(N571)&gt;INT(Ajustes!$C$5))),"hay una fecha posterior a hoy",IF(AND(M571&lt;&gt;"",INT(M571)&lt;INT(C571)),"la fecha del estado es anterior a «Recibido el»",IF(AND(N571&lt;&gt;"",INT(N571)&lt;INT(C571)),"«Entregado el» es anterior a «Recibido el»",""))))))))))))))</f>
        <v/>
      </c>
      <c r="T571">
        <f>IF(COUNTA(B571:P571)&gt;0,1,0)</f>
        <v>0</v>
      </c>
      <c r="U571" t="str">
        <f>IF(T571=0,"",IF(AND(L571="Recibido",M571=""),IF(C571="","",C571),IF(M571="","",M571)))</f>
        <v/>
      </c>
      <c r="V571" t="str">
        <f>IF(OR(T571=0,NOT(ISNUMBER(MATCH(L571,Ajustes!$B$9:$B$17,0)))),"",IF(INDEX(Ajustes!$C$9:$C$17,MATCH(L571,Ajustes!$B$9:$B$17,0))="","",INDEX(Ajustes!$C$9:$C$17,MATCH(L571,Ajustes!$B$9:$B$17,0))))</f>
        <v/>
      </c>
      <c r="W571">
        <f>IF(AND(T571=1,N571="",OR(L571="Recibido",L571="Confirmado",L571="Preparado",L571="En reparto",L571="Incidencia")),1,0)</f>
        <v>0</v>
      </c>
      <c r="X571">
        <f>IF(S571&lt;&gt;"",1,0)</f>
        <v>0</v>
      </c>
      <c r="Y571">
        <f>IF(A571&lt;&gt;"",1,0)</f>
        <v>0</v>
      </c>
      <c r="Z571">
        <f>IF(T571=1,ROW()-5,0)</f>
        <v>0</v>
      </c>
    </row>
    <row r="572">
      <c r="A572" s="21" t="str">
        <f>IF(T572=0,"",IF(S572&lt;&gt;"","Revisa: "&amp;S572,IF(OR(L572="Cobrado",L572="Anulado"),"",IF(AND(N572="",OR(L572="Recibido",L572="Confirmado",L572="Preparado",L572="En reparto",L572="Incidencia"),ISNUMBER(I572),INT(Ajustes!$C$5)&gt;INT(I572)),"Retrasado",IF(OR(L572="Entregado",L572="Facturado"),IF(AND(ISNUMBER(V572),ISNUMBER(N572),INT(Ajustes!$C$5)-INT(N572)&gt;V572),IF(L572="Entregado","Sin facturar","Cobro vencido"),""),IF(AND(ISNUMBER(V572),ISNUMBER(Q572),Q572&gt;V572),INDEX(Ajustes!$E$9:$E$17,MATCH(L572,Ajustes!$B$9:$B$17,0)),""))))))</f>
        <v/>
      </c>
      <c r="B572" s="22" t="n"/>
      <c r="C572" s="23" t="n"/>
      <c r="D572" s="24" t="n"/>
      <c r="E572" s="25" t="n"/>
      <c r="F572" s="25" t="n"/>
      <c r="G572" s="25" t="n"/>
      <c r="H572" s="26" t="n"/>
      <c r="I572" s="23" t="n"/>
      <c r="J572" s="25" t="n"/>
      <c r="K572" s="25" t="n"/>
      <c r="L572" s="25" t="n"/>
      <c r="M572" s="23" t="n"/>
      <c r="N572" s="23" t="n"/>
      <c r="O572" s="27" t="n"/>
      <c r="P572" s="25" t="n"/>
      <c r="Q572" s="28" t="str">
        <f>IF(OR(T572=0,L572="Cobrado",L572="Anulado",NOT(ISNUMBER(U572))),"",MAX(0,INT(Ajustes!$C$5)-INT(U572)))</f>
        <v/>
      </c>
      <c r="R572" s="28" t="str">
        <f>IF(OR(T572=0,L572="Anulado",NOT(ISNUMBER(N572)),NOT(ISNUMBER(I572))),"",IF(INT(N572)=INT(I572),"Sí",IF(INT(N572)&gt;INT(I572),"Tarde","Antes")))</f>
        <v/>
      </c>
      <c r="S572" t="str">
        <f>IF(T572=0,"",IF(L572="","falta el estado",IF(NOT(ISNUMBER(MATCH(L572,Ajustes!$B$9:$B$17,0))),"el estado no es de la lista",IF(E572="","falta el cliente",IF(OR(AND(C572&lt;&gt;"",NOT(ISNUMBER(C572))),AND(I572&lt;&gt;"",NOT(ISNUMBER(I572))),AND(M572&lt;&gt;"",NOT(ISNUMBER(M572))),AND(N572&lt;&gt;"",NOT(ISNUMBER(N572)))),"hay una fecha mal escrita",IF(AND(H572&lt;&gt;"",NOT(ISNUMBER(H572))),"el importe no es un número",IF(C572="","falta «Recibido el»",IF(AND(L572&lt;&gt;"Recibido",L572&lt;&gt;"Anulado",I572=""),"falta la entrega acordada",IF(AND(L572&lt;&gt;"Recibido",L572&lt;&gt;"Anulado",M572=""),"falta la fecha del estado",IF(AND(OR(L572="Entregado",L572="Facturado",L572="Cobrado"),N572=""),"falta «Entregado el»",IF(AND(N572&lt;&gt;"",OR(L572="Recibido",L572="Confirmado",L572="Preparado",L572="En reparto")),"tiene «Entregado el»: cambia el estado",IF(OR(INT(C572)&gt;INT(Ajustes!$C$5),AND(M572&lt;&gt;"",INT(M572)&gt;INT(Ajustes!$C$5)),AND(N572&lt;&gt;"",INT(N572)&gt;INT(Ajustes!$C$5))),"hay una fecha posterior a hoy",IF(AND(M572&lt;&gt;"",INT(M572)&lt;INT(C572)),"la fecha del estado es anterior a «Recibido el»",IF(AND(N572&lt;&gt;"",INT(N572)&lt;INT(C572)),"«Entregado el» es anterior a «Recibido el»",""))))))))))))))</f>
        <v/>
      </c>
      <c r="T572">
        <f>IF(COUNTA(B572:P572)&gt;0,1,0)</f>
        <v>0</v>
      </c>
      <c r="U572" t="str">
        <f>IF(T572=0,"",IF(AND(L572="Recibido",M572=""),IF(C572="","",C572),IF(M572="","",M572)))</f>
        <v/>
      </c>
      <c r="V572" t="str">
        <f>IF(OR(T572=0,NOT(ISNUMBER(MATCH(L572,Ajustes!$B$9:$B$17,0)))),"",IF(INDEX(Ajustes!$C$9:$C$17,MATCH(L572,Ajustes!$B$9:$B$17,0))="","",INDEX(Ajustes!$C$9:$C$17,MATCH(L572,Ajustes!$B$9:$B$17,0))))</f>
        <v/>
      </c>
      <c r="W572">
        <f>IF(AND(T572=1,N572="",OR(L572="Recibido",L572="Confirmado",L572="Preparado",L572="En reparto",L572="Incidencia")),1,0)</f>
        <v>0</v>
      </c>
      <c r="X572">
        <f>IF(S572&lt;&gt;"",1,0)</f>
        <v>0</v>
      </c>
      <c r="Y572">
        <f>IF(A572&lt;&gt;"",1,0)</f>
        <v>0</v>
      </c>
      <c r="Z572">
        <f>IF(T572=1,ROW()-5,0)</f>
        <v>0</v>
      </c>
    </row>
    <row r="573">
      <c r="A573" s="21" t="str">
        <f>IF(T573=0,"",IF(S573&lt;&gt;"","Revisa: "&amp;S573,IF(OR(L573="Cobrado",L573="Anulado"),"",IF(AND(N573="",OR(L573="Recibido",L573="Confirmado",L573="Preparado",L573="En reparto",L573="Incidencia"),ISNUMBER(I573),INT(Ajustes!$C$5)&gt;INT(I573)),"Retrasado",IF(OR(L573="Entregado",L573="Facturado"),IF(AND(ISNUMBER(V573),ISNUMBER(N573),INT(Ajustes!$C$5)-INT(N573)&gt;V573),IF(L573="Entregado","Sin facturar","Cobro vencido"),""),IF(AND(ISNUMBER(V573),ISNUMBER(Q573),Q573&gt;V573),INDEX(Ajustes!$E$9:$E$17,MATCH(L573,Ajustes!$B$9:$B$17,0)),""))))))</f>
        <v/>
      </c>
      <c r="B573" s="22" t="n"/>
      <c r="C573" s="23" t="n"/>
      <c r="D573" s="24" t="n"/>
      <c r="E573" s="25" t="n"/>
      <c r="F573" s="25" t="n"/>
      <c r="G573" s="25" t="n"/>
      <c r="H573" s="26" t="n"/>
      <c r="I573" s="23" t="n"/>
      <c r="J573" s="25" t="n"/>
      <c r="K573" s="25" t="n"/>
      <c r="L573" s="25" t="n"/>
      <c r="M573" s="23" t="n"/>
      <c r="N573" s="23" t="n"/>
      <c r="O573" s="27" t="n"/>
      <c r="P573" s="25" t="n"/>
      <c r="Q573" s="28" t="str">
        <f>IF(OR(T573=0,L573="Cobrado",L573="Anulado",NOT(ISNUMBER(U573))),"",MAX(0,INT(Ajustes!$C$5)-INT(U573)))</f>
        <v/>
      </c>
      <c r="R573" s="28" t="str">
        <f>IF(OR(T573=0,L573="Anulado",NOT(ISNUMBER(N573)),NOT(ISNUMBER(I573))),"",IF(INT(N573)=INT(I573),"Sí",IF(INT(N573)&gt;INT(I573),"Tarde","Antes")))</f>
        <v/>
      </c>
      <c r="S573" t="str">
        <f>IF(T573=0,"",IF(L573="","falta el estado",IF(NOT(ISNUMBER(MATCH(L573,Ajustes!$B$9:$B$17,0))),"el estado no es de la lista",IF(E573="","falta el cliente",IF(OR(AND(C573&lt;&gt;"",NOT(ISNUMBER(C573))),AND(I573&lt;&gt;"",NOT(ISNUMBER(I573))),AND(M573&lt;&gt;"",NOT(ISNUMBER(M573))),AND(N573&lt;&gt;"",NOT(ISNUMBER(N573)))),"hay una fecha mal escrita",IF(AND(H573&lt;&gt;"",NOT(ISNUMBER(H573))),"el importe no es un número",IF(C573="","falta «Recibido el»",IF(AND(L573&lt;&gt;"Recibido",L573&lt;&gt;"Anulado",I573=""),"falta la entrega acordada",IF(AND(L573&lt;&gt;"Recibido",L573&lt;&gt;"Anulado",M573=""),"falta la fecha del estado",IF(AND(OR(L573="Entregado",L573="Facturado",L573="Cobrado"),N573=""),"falta «Entregado el»",IF(AND(N573&lt;&gt;"",OR(L573="Recibido",L573="Confirmado",L573="Preparado",L573="En reparto")),"tiene «Entregado el»: cambia el estado",IF(OR(INT(C573)&gt;INT(Ajustes!$C$5),AND(M573&lt;&gt;"",INT(M573)&gt;INT(Ajustes!$C$5)),AND(N573&lt;&gt;"",INT(N573)&gt;INT(Ajustes!$C$5))),"hay una fecha posterior a hoy",IF(AND(M573&lt;&gt;"",INT(M573)&lt;INT(C573)),"la fecha del estado es anterior a «Recibido el»",IF(AND(N573&lt;&gt;"",INT(N573)&lt;INT(C573)),"«Entregado el» es anterior a «Recibido el»",""))))))))))))))</f>
        <v/>
      </c>
      <c r="T573">
        <f>IF(COUNTA(B573:P573)&gt;0,1,0)</f>
        <v>0</v>
      </c>
      <c r="U573" t="str">
        <f>IF(T573=0,"",IF(AND(L573="Recibido",M573=""),IF(C573="","",C573),IF(M573="","",M573)))</f>
        <v/>
      </c>
      <c r="V573" t="str">
        <f>IF(OR(T573=0,NOT(ISNUMBER(MATCH(L573,Ajustes!$B$9:$B$17,0)))),"",IF(INDEX(Ajustes!$C$9:$C$17,MATCH(L573,Ajustes!$B$9:$B$17,0))="","",INDEX(Ajustes!$C$9:$C$17,MATCH(L573,Ajustes!$B$9:$B$17,0))))</f>
        <v/>
      </c>
      <c r="W573">
        <f>IF(AND(T573=1,N573="",OR(L573="Recibido",L573="Confirmado",L573="Preparado",L573="En reparto",L573="Incidencia")),1,0)</f>
        <v>0</v>
      </c>
      <c r="X573">
        <f>IF(S573&lt;&gt;"",1,0)</f>
        <v>0</v>
      </c>
      <c r="Y573">
        <f>IF(A573&lt;&gt;"",1,0)</f>
        <v>0</v>
      </c>
      <c r="Z573">
        <f>IF(T573=1,ROW()-5,0)</f>
        <v>0</v>
      </c>
    </row>
    <row r="574">
      <c r="A574" s="21" t="str">
        <f>IF(T574=0,"",IF(S574&lt;&gt;"","Revisa: "&amp;S574,IF(OR(L574="Cobrado",L574="Anulado"),"",IF(AND(N574="",OR(L574="Recibido",L574="Confirmado",L574="Preparado",L574="En reparto",L574="Incidencia"),ISNUMBER(I574),INT(Ajustes!$C$5)&gt;INT(I574)),"Retrasado",IF(OR(L574="Entregado",L574="Facturado"),IF(AND(ISNUMBER(V574),ISNUMBER(N574),INT(Ajustes!$C$5)-INT(N574)&gt;V574),IF(L574="Entregado","Sin facturar","Cobro vencido"),""),IF(AND(ISNUMBER(V574),ISNUMBER(Q574),Q574&gt;V574),INDEX(Ajustes!$E$9:$E$17,MATCH(L574,Ajustes!$B$9:$B$17,0)),""))))))</f>
        <v/>
      </c>
      <c r="B574" s="22" t="n"/>
      <c r="C574" s="23" t="n"/>
      <c r="D574" s="24" t="n"/>
      <c r="E574" s="25" t="n"/>
      <c r="F574" s="25" t="n"/>
      <c r="G574" s="25" t="n"/>
      <c r="H574" s="26" t="n"/>
      <c r="I574" s="23" t="n"/>
      <c r="J574" s="25" t="n"/>
      <c r="K574" s="25" t="n"/>
      <c r="L574" s="25" t="n"/>
      <c r="M574" s="23" t="n"/>
      <c r="N574" s="23" t="n"/>
      <c r="O574" s="27" t="n"/>
      <c r="P574" s="25" t="n"/>
      <c r="Q574" s="28" t="str">
        <f>IF(OR(T574=0,L574="Cobrado",L574="Anulado",NOT(ISNUMBER(U574))),"",MAX(0,INT(Ajustes!$C$5)-INT(U574)))</f>
        <v/>
      </c>
      <c r="R574" s="28" t="str">
        <f>IF(OR(T574=0,L574="Anulado",NOT(ISNUMBER(N574)),NOT(ISNUMBER(I574))),"",IF(INT(N574)=INT(I574),"Sí",IF(INT(N574)&gt;INT(I574),"Tarde","Antes")))</f>
        <v/>
      </c>
      <c r="S574" t="str">
        <f>IF(T574=0,"",IF(L574="","falta el estado",IF(NOT(ISNUMBER(MATCH(L574,Ajustes!$B$9:$B$17,0))),"el estado no es de la lista",IF(E574="","falta el cliente",IF(OR(AND(C574&lt;&gt;"",NOT(ISNUMBER(C574))),AND(I574&lt;&gt;"",NOT(ISNUMBER(I574))),AND(M574&lt;&gt;"",NOT(ISNUMBER(M574))),AND(N574&lt;&gt;"",NOT(ISNUMBER(N574)))),"hay una fecha mal escrita",IF(AND(H574&lt;&gt;"",NOT(ISNUMBER(H574))),"el importe no es un número",IF(C574="","falta «Recibido el»",IF(AND(L574&lt;&gt;"Recibido",L574&lt;&gt;"Anulado",I574=""),"falta la entrega acordada",IF(AND(L574&lt;&gt;"Recibido",L574&lt;&gt;"Anulado",M574=""),"falta la fecha del estado",IF(AND(OR(L574="Entregado",L574="Facturado",L574="Cobrado"),N574=""),"falta «Entregado el»",IF(AND(N574&lt;&gt;"",OR(L574="Recibido",L574="Confirmado",L574="Preparado",L574="En reparto")),"tiene «Entregado el»: cambia el estado",IF(OR(INT(C574)&gt;INT(Ajustes!$C$5),AND(M574&lt;&gt;"",INT(M574)&gt;INT(Ajustes!$C$5)),AND(N574&lt;&gt;"",INT(N574)&gt;INT(Ajustes!$C$5))),"hay una fecha posterior a hoy",IF(AND(M574&lt;&gt;"",INT(M574)&lt;INT(C574)),"la fecha del estado es anterior a «Recibido el»",IF(AND(N574&lt;&gt;"",INT(N574)&lt;INT(C574)),"«Entregado el» es anterior a «Recibido el»",""))))))))))))))</f>
        <v/>
      </c>
      <c r="T574">
        <f>IF(COUNTA(B574:P574)&gt;0,1,0)</f>
        <v>0</v>
      </c>
      <c r="U574" t="str">
        <f>IF(T574=0,"",IF(AND(L574="Recibido",M574=""),IF(C574="","",C574),IF(M574="","",M574)))</f>
        <v/>
      </c>
      <c r="V574" t="str">
        <f>IF(OR(T574=0,NOT(ISNUMBER(MATCH(L574,Ajustes!$B$9:$B$17,0)))),"",IF(INDEX(Ajustes!$C$9:$C$17,MATCH(L574,Ajustes!$B$9:$B$17,0))="","",INDEX(Ajustes!$C$9:$C$17,MATCH(L574,Ajustes!$B$9:$B$17,0))))</f>
        <v/>
      </c>
      <c r="W574">
        <f>IF(AND(T574=1,N574="",OR(L574="Recibido",L574="Confirmado",L574="Preparado",L574="En reparto",L574="Incidencia")),1,0)</f>
        <v>0</v>
      </c>
      <c r="X574">
        <f>IF(S574&lt;&gt;"",1,0)</f>
        <v>0</v>
      </c>
      <c r="Y574">
        <f>IF(A574&lt;&gt;"",1,0)</f>
        <v>0</v>
      </c>
      <c r="Z574">
        <f>IF(T574=1,ROW()-5,0)</f>
        <v>0</v>
      </c>
    </row>
    <row r="575">
      <c r="A575" s="21" t="str">
        <f>IF(T575=0,"",IF(S575&lt;&gt;"","Revisa: "&amp;S575,IF(OR(L575="Cobrado",L575="Anulado"),"",IF(AND(N575="",OR(L575="Recibido",L575="Confirmado",L575="Preparado",L575="En reparto",L575="Incidencia"),ISNUMBER(I575),INT(Ajustes!$C$5)&gt;INT(I575)),"Retrasado",IF(OR(L575="Entregado",L575="Facturado"),IF(AND(ISNUMBER(V575),ISNUMBER(N575),INT(Ajustes!$C$5)-INT(N575)&gt;V575),IF(L575="Entregado","Sin facturar","Cobro vencido"),""),IF(AND(ISNUMBER(V575),ISNUMBER(Q575),Q575&gt;V575),INDEX(Ajustes!$E$9:$E$17,MATCH(L575,Ajustes!$B$9:$B$17,0)),""))))))</f>
        <v/>
      </c>
      <c r="B575" s="22" t="n"/>
      <c r="C575" s="23" t="n"/>
      <c r="D575" s="24" t="n"/>
      <c r="E575" s="25" t="n"/>
      <c r="F575" s="25" t="n"/>
      <c r="G575" s="25" t="n"/>
      <c r="H575" s="26" t="n"/>
      <c r="I575" s="23" t="n"/>
      <c r="J575" s="25" t="n"/>
      <c r="K575" s="25" t="n"/>
      <c r="L575" s="25" t="n"/>
      <c r="M575" s="23" t="n"/>
      <c r="N575" s="23" t="n"/>
      <c r="O575" s="27" t="n"/>
      <c r="P575" s="25" t="n"/>
      <c r="Q575" s="28" t="str">
        <f>IF(OR(T575=0,L575="Cobrado",L575="Anulado",NOT(ISNUMBER(U575))),"",MAX(0,INT(Ajustes!$C$5)-INT(U575)))</f>
        <v/>
      </c>
      <c r="R575" s="28" t="str">
        <f>IF(OR(T575=0,L575="Anulado",NOT(ISNUMBER(N575)),NOT(ISNUMBER(I575))),"",IF(INT(N575)=INT(I575),"Sí",IF(INT(N575)&gt;INT(I575),"Tarde","Antes")))</f>
        <v/>
      </c>
      <c r="S575" t="str">
        <f>IF(T575=0,"",IF(L575="","falta el estado",IF(NOT(ISNUMBER(MATCH(L575,Ajustes!$B$9:$B$17,0))),"el estado no es de la lista",IF(E575="","falta el cliente",IF(OR(AND(C575&lt;&gt;"",NOT(ISNUMBER(C575))),AND(I575&lt;&gt;"",NOT(ISNUMBER(I575))),AND(M575&lt;&gt;"",NOT(ISNUMBER(M575))),AND(N575&lt;&gt;"",NOT(ISNUMBER(N575)))),"hay una fecha mal escrita",IF(AND(H575&lt;&gt;"",NOT(ISNUMBER(H575))),"el importe no es un número",IF(C575="","falta «Recibido el»",IF(AND(L575&lt;&gt;"Recibido",L575&lt;&gt;"Anulado",I575=""),"falta la entrega acordada",IF(AND(L575&lt;&gt;"Recibido",L575&lt;&gt;"Anulado",M575=""),"falta la fecha del estado",IF(AND(OR(L575="Entregado",L575="Facturado",L575="Cobrado"),N575=""),"falta «Entregado el»",IF(AND(N575&lt;&gt;"",OR(L575="Recibido",L575="Confirmado",L575="Preparado",L575="En reparto")),"tiene «Entregado el»: cambia el estado",IF(OR(INT(C575)&gt;INT(Ajustes!$C$5),AND(M575&lt;&gt;"",INT(M575)&gt;INT(Ajustes!$C$5)),AND(N575&lt;&gt;"",INT(N575)&gt;INT(Ajustes!$C$5))),"hay una fecha posterior a hoy",IF(AND(M575&lt;&gt;"",INT(M575)&lt;INT(C575)),"la fecha del estado es anterior a «Recibido el»",IF(AND(N575&lt;&gt;"",INT(N575)&lt;INT(C575)),"«Entregado el» es anterior a «Recibido el»",""))))))))))))))</f>
        <v/>
      </c>
      <c r="T575">
        <f>IF(COUNTA(B575:P575)&gt;0,1,0)</f>
        <v>0</v>
      </c>
      <c r="U575" t="str">
        <f>IF(T575=0,"",IF(AND(L575="Recibido",M575=""),IF(C575="","",C575),IF(M575="","",M575)))</f>
        <v/>
      </c>
      <c r="V575" t="str">
        <f>IF(OR(T575=0,NOT(ISNUMBER(MATCH(L575,Ajustes!$B$9:$B$17,0)))),"",IF(INDEX(Ajustes!$C$9:$C$17,MATCH(L575,Ajustes!$B$9:$B$17,0))="","",INDEX(Ajustes!$C$9:$C$17,MATCH(L575,Ajustes!$B$9:$B$17,0))))</f>
        <v/>
      </c>
      <c r="W575">
        <f>IF(AND(T575=1,N575="",OR(L575="Recibido",L575="Confirmado",L575="Preparado",L575="En reparto",L575="Incidencia")),1,0)</f>
        <v>0</v>
      </c>
      <c r="X575">
        <f>IF(S575&lt;&gt;"",1,0)</f>
        <v>0</v>
      </c>
      <c r="Y575">
        <f>IF(A575&lt;&gt;"",1,0)</f>
        <v>0</v>
      </c>
      <c r="Z575">
        <f>IF(T575=1,ROW()-5,0)</f>
        <v>0</v>
      </c>
    </row>
    <row r="576">
      <c r="A576" s="21" t="str">
        <f>IF(T576=0,"",IF(S576&lt;&gt;"","Revisa: "&amp;S576,IF(OR(L576="Cobrado",L576="Anulado"),"",IF(AND(N576="",OR(L576="Recibido",L576="Confirmado",L576="Preparado",L576="En reparto",L576="Incidencia"),ISNUMBER(I576),INT(Ajustes!$C$5)&gt;INT(I576)),"Retrasado",IF(OR(L576="Entregado",L576="Facturado"),IF(AND(ISNUMBER(V576),ISNUMBER(N576),INT(Ajustes!$C$5)-INT(N576)&gt;V576),IF(L576="Entregado","Sin facturar","Cobro vencido"),""),IF(AND(ISNUMBER(V576),ISNUMBER(Q576),Q576&gt;V576),INDEX(Ajustes!$E$9:$E$17,MATCH(L576,Ajustes!$B$9:$B$17,0)),""))))))</f>
        <v/>
      </c>
      <c r="B576" s="22" t="n"/>
      <c r="C576" s="23" t="n"/>
      <c r="D576" s="24" t="n"/>
      <c r="E576" s="25" t="n"/>
      <c r="F576" s="25" t="n"/>
      <c r="G576" s="25" t="n"/>
      <c r="H576" s="26" t="n"/>
      <c r="I576" s="23" t="n"/>
      <c r="J576" s="25" t="n"/>
      <c r="K576" s="25" t="n"/>
      <c r="L576" s="25" t="n"/>
      <c r="M576" s="23" t="n"/>
      <c r="N576" s="23" t="n"/>
      <c r="O576" s="27" t="n"/>
      <c r="P576" s="25" t="n"/>
      <c r="Q576" s="28" t="str">
        <f>IF(OR(T576=0,L576="Cobrado",L576="Anulado",NOT(ISNUMBER(U576))),"",MAX(0,INT(Ajustes!$C$5)-INT(U576)))</f>
        <v/>
      </c>
      <c r="R576" s="28" t="str">
        <f>IF(OR(T576=0,L576="Anulado",NOT(ISNUMBER(N576)),NOT(ISNUMBER(I576))),"",IF(INT(N576)=INT(I576),"Sí",IF(INT(N576)&gt;INT(I576),"Tarde","Antes")))</f>
        <v/>
      </c>
      <c r="S576" t="str">
        <f>IF(T576=0,"",IF(L576="","falta el estado",IF(NOT(ISNUMBER(MATCH(L576,Ajustes!$B$9:$B$17,0))),"el estado no es de la lista",IF(E576="","falta el cliente",IF(OR(AND(C576&lt;&gt;"",NOT(ISNUMBER(C576))),AND(I576&lt;&gt;"",NOT(ISNUMBER(I576))),AND(M576&lt;&gt;"",NOT(ISNUMBER(M576))),AND(N576&lt;&gt;"",NOT(ISNUMBER(N576)))),"hay una fecha mal escrita",IF(AND(H576&lt;&gt;"",NOT(ISNUMBER(H576))),"el importe no es un número",IF(C576="","falta «Recibido el»",IF(AND(L576&lt;&gt;"Recibido",L576&lt;&gt;"Anulado",I576=""),"falta la entrega acordada",IF(AND(L576&lt;&gt;"Recibido",L576&lt;&gt;"Anulado",M576=""),"falta la fecha del estado",IF(AND(OR(L576="Entregado",L576="Facturado",L576="Cobrado"),N576=""),"falta «Entregado el»",IF(AND(N576&lt;&gt;"",OR(L576="Recibido",L576="Confirmado",L576="Preparado",L576="En reparto")),"tiene «Entregado el»: cambia el estado",IF(OR(INT(C576)&gt;INT(Ajustes!$C$5),AND(M576&lt;&gt;"",INT(M576)&gt;INT(Ajustes!$C$5)),AND(N576&lt;&gt;"",INT(N576)&gt;INT(Ajustes!$C$5))),"hay una fecha posterior a hoy",IF(AND(M576&lt;&gt;"",INT(M576)&lt;INT(C576)),"la fecha del estado es anterior a «Recibido el»",IF(AND(N576&lt;&gt;"",INT(N576)&lt;INT(C576)),"«Entregado el» es anterior a «Recibido el»",""))))))))))))))</f>
        <v/>
      </c>
      <c r="T576">
        <f>IF(COUNTA(B576:P576)&gt;0,1,0)</f>
        <v>0</v>
      </c>
      <c r="U576" t="str">
        <f>IF(T576=0,"",IF(AND(L576="Recibido",M576=""),IF(C576="","",C576),IF(M576="","",M576)))</f>
        <v/>
      </c>
      <c r="V576" t="str">
        <f>IF(OR(T576=0,NOT(ISNUMBER(MATCH(L576,Ajustes!$B$9:$B$17,0)))),"",IF(INDEX(Ajustes!$C$9:$C$17,MATCH(L576,Ajustes!$B$9:$B$17,0))="","",INDEX(Ajustes!$C$9:$C$17,MATCH(L576,Ajustes!$B$9:$B$17,0))))</f>
        <v/>
      </c>
      <c r="W576">
        <f>IF(AND(T576=1,N576="",OR(L576="Recibido",L576="Confirmado",L576="Preparado",L576="En reparto",L576="Incidencia")),1,0)</f>
        <v>0</v>
      </c>
      <c r="X576">
        <f>IF(S576&lt;&gt;"",1,0)</f>
        <v>0</v>
      </c>
      <c r="Y576">
        <f>IF(A576&lt;&gt;"",1,0)</f>
        <v>0</v>
      </c>
      <c r="Z576">
        <f>IF(T576=1,ROW()-5,0)</f>
        <v>0</v>
      </c>
    </row>
    <row r="577">
      <c r="A577" s="21" t="str">
        <f>IF(T577=0,"",IF(S577&lt;&gt;"","Revisa: "&amp;S577,IF(OR(L577="Cobrado",L577="Anulado"),"",IF(AND(N577="",OR(L577="Recibido",L577="Confirmado",L577="Preparado",L577="En reparto",L577="Incidencia"),ISNUMBER(I577),INT(Ajustes!$C$5)&gt;INT(I577)),"Retrasado",IF(OR(L577="Entregado",L577="Facturado"),IF(AND(ISNUMBER(V577),ISNUMBER(N577),INT(Ajustes!$C$5)-INT(N577)&gt;V577),IF(L577="Entregado","Sin facturar","Cobro vencido"),""),IF(AND(ISNUMBER(V577),ISNUMBER(Q577),Q577&gt;V577),INDEX(Ajustes!$E$9:$E$17,MATCH(L577,Ajustes!$B$9:$B$17,0)),""))))))</f>
        <v/>
      </c>
      <c r="B577" s="22" t="n"/>
      <c r="C577" s="23" t="n"/>
      <c r="D577" s="24" t="n"/>
      <c r="E577" s="25" t="n"/>
      <c r="F577" s="25" t="n"/>
      <c r="G577" s="25" t="n"/>
      <c r="H577" s="26" t="n"/>
      <c r="I577" s="23" t="n"/>
      <c r="J577" s="25" t="n"/>
      <c r="K577" s="25" t="n"/>
      <c r="L577" s="25" t="n"/>
      <c r="M577" s="23" t="n"/>
      <c r="N577" s="23" t="n"/>
      <c r="O577" s="27" t="n"/>
      <c r="P577" s="25" t="n"/>
      <c r="Q577" s="28" t="str">
        <f>IF(OR(T577=0,L577="Cobrado",L577="Anulado",NOT(ISNUMBER(U577))),"",MAX(0,INT(Ajustes!$C$5)-INT(U577)))</f>
        <v/>
      </c>
      <c r="R577" s="28" t="str">
        <f>IF(OR(T577=0,L577="Anulado",NOT(ISNUMBER(N577)),NOT(ISNUMBER(I577))),"",IF(INT(N577)=INT(I577),"Sí",IF(INT(N577)&gt;INT(I577),"Tarde","Antes")))</f>
        <v/>
      </c>
      <c r="S577" t="str">
        <f>IF(T577=0,"",IF(L577="","falta el estado",IF(NOT(ISNUMBER(MATCH(L577,Ajustes!$B$9:$B$17,0))),"el estado no es de la lista",IF(E577="","falta el cliente",IF(OR(AND(C577&lt;&gt;"",NOT(ISNUMBER(C577))),AND(I577&lt;&gt;"",NOT(ISNUMBER(I577))),AND(M577&lt;&gt;"",NOT(ISNUMBER(M577))),AND(N577&lt;&gt;"",NOT(ISNUMBER(N577)))),"hay una fecha mal escrita",IF(AND(H577&lt;&gt;"",NOT(ISNUMBER(H577))),"el importe no es un número",IF(C577="","falta «Recibido el»",IF(AND(L577&lt;&gt;"Recibido",L577&lt;&gt;"Anulado",I577=""),"falta la entrega acordada",IF(AND(L577&lt;&gt;"Recibido",L577&lt;&gt;"Anulado",M577=""),"falta la fecha del estado",IF(AND(OR(L577="Entregado",L577="Facturado",L577="Cobrado"),N577=""),"falta «Entregado el»",IF(AND(N577&lt;&gt;"",OR(L577="Recibido",L577="Confirmado",L577="Preparado",L577="En reparto")),"tiene «Entregado el»: cambia el estado",IF(OR(INT(C577)&gt;INT(Ajustes!$C$5),AND(M577&lt;&gt;"",INT(M577)&gt;INT(Ajustes!$C$5)),AND(N577&lt;&gt;"",INT(N577)&gt;INT(Ajustes!$C$5))),"hay una fecha posterior a hoy",IF(AND(M577&lt;&gt;"",INT(M577)&lt;INT(C577)),"la fecha del estado es anterior a «Recibido el»",IF(AND(N577&lt;&gt;"",INT(N577)&lt;INT(C577)),"«Entregado el» es anterior a «Recibido el»",""))))))))))))))</f>
        <v/>
      </c>
      <c r="T577">
        <f>IF(COUNTA(B577:P577)&gt;0,1,0)</f>
        <v>0</v>
      </c>
      <c r="U577" t="str">
        <f>IF(T577=0,"",IF(AND(L577="Recibido",M577=""),IF(C577="","",C577),IF(M577="","",M577)))</f>
        <v/>
      </c>
      <c r="V577" t="str">
        <f>IF(OR(T577=0,NOT(ISNUMBER(MATCH(L577,Ajustes!$B$9:$B$17,0)))),"",IF(INDEX(Ajustes!$C$9:$C$17,MATCH(L577,Ajustes!$B$9:$B$17,0))="","",INDEX(Ajustes!$C$9:$C$17,MATCH(L577,Ajustes!$B$9:$B$17,0))))</f>
        <v/>
      </c>
      <c r="W577">
        <f>IF(AND(T577=1,N577="",OR(L577="Recibido",L577="Confirmado",L577="Preparado",L577="En reparto",L577="Incidencia")),1,0)</f>
        <v>0</v>
      </c>
      <c r="X577">
        <f>IF(S577&lt;&gt;"",1,0)</f>
        <v>0</v>
      </c>
      <c r="Y577">
        <f>IF(A577&lt;&gt;"",1,0)</f>
        <v>0</v>
      </c>
      <c r="Z577">
        <f>IF(T577=1,ROW()-5,0)</f>
        <v>0</v>
      </c>
    </row>
    <row r="578">
      <c r="A578" s="21" t="str">
        <f>IF(T578=0,"",IF(S578&lt;&gt;"","Revisa: "&amp;S578,IF(OR(L578="Cobrado",L578="Anulado"),"",IF(AND(N578="",OR(L578="Recibido",L578="Confirmado",L578="Preparado",L578="En reparto",L578="Incidencia"),ISNUMBER(I578),INT(Ajustes!$C$5)&gt;INT(I578)),"Retrasado",IF(OR(L578="Entregado",L578="Facturado"),IF(AND(ISNUMBER(V578),ISNUMBER(N578),INT(Ajustes!$C$5)-INT(N578)&gt;V578),IF(L578="Entregado","Sin facturar","Cobro vencido"),""),IF(AND(ISNUMBER(V578),ISNUMBER(Q578),Q578&gt;V578),INDEX(Ajustes!$E$9:$E$17,MATCH(L578,Ajustes!$B$9:$B$17,0)),""))))))</f>
        <v/>
      </c>
      <c r="B578" s="22" t="n"/>
      <c r="C578" s="23" t="n"/>
      <c r="D578" s="24" t="n"/>
      <c r="E578" s="25" t="n"/>
      <c r="F578" s="25" t="n"/>
      <c r="G578" s="25" t="n"/>
      <c r="H578" s="26" t="n"/>
      <c r="I578" s="23" t="n"/>
      <c r="J578" s="25" t="n"/>
      <c r="K578" s="25" t="n"/>
      <c r="L578" s="25" t="n"/>
      <c r="M578" s="23" t="n"/>
      <c r="N578" s="23" t="n"/>
      <c r="O578" s="27" t="n"/>
      <c r="P578" s="25" t="n"/>
      <c r="Q578" s="28" t="str">
        <f>IF(OR(T578=0,L578="Cobrado",L578="Anulado",NOT(ISNUMBER(U578))),"",MAX(0,INT(Ajustes!$C$5)-INT(U578)))</f>
        <v/>
      </c>
      <c r="R578" s="28" t="str">
        <f>IF(OR(T578=0,L578="Anulado",NOT(ISNUMBER(N578)),NOT(ISNUMBER(I578))),"",IF(INT(N578)=INT(I578),"Sí",IF(INT(N578)&gt;INT(I578),"Tarde","Antes")))</f>
        <v/>
      </c>
      <c r="S578" t="str">
        <f>IF(T578=0,"",IF(L578="","falta el estado",IF(NOT(ISNUMBER(MATCH(L578,Ajustes!$B$9:$B$17,0))),"el estado no es de la lista",IF(E578="","falta el cliente",IF(OR(AND(C578&lt;&gt;"",NOT(ISNUMBER(C578))),AND(I578&lt;&gt;"",NOT(ISNUMBER(I578))),AND(M578&lt;&gt;"",NOT(ISNUMBER(M578))),AND(N578&lt;&gt;"",NOT(ISNUMBER(N578)))),"hay una fecha mal escrita",IF(AND(H578&lt;&gt;"",NOT(ISNUMBER(H578))),"el importe no es un número",IF(C578="","falta «Recibido el»",IF(AND(L578&lt;&gt;"Recibido",L578&lt;&gt;"Anulado",I578=""),"falta la entrega acordada",IF(AND(L578&lt;&gt;"Recibido",L578&lt;&gt;"Anulado",M578=""),"falta la fecha del estado",IF(AND(OR(L578="Entregado",L578="Facturado",L578="Cobrado"),N578=""),"falta «Entregado el»",IF(AND(N578&lt;&gt;"",OR(L578="Recibido",L578="Confirmado",L578="Preparado",L578="En reparto")),"tiene «Entregado el»: cambia el estado",IF(OR(INT(C578)&gt;INT(Ajustes!$C$5),AND(M578&lt;&gt;"",INT(M578)&gt;INT(Ajustes!$C$5)),AND(N578&lt;&gt;"",INT(N578)&gt;INT(Ajustes!$C$5))),"hay una fecha posterior a hoy",IF(AND(M578&lt;&gt;"",INT(M578)&lt;INT(C578)),"la fecha del estado es anterior a «Recibido el»",IF(AND(N578&lt;&gt;"",INT(N578)&lt;INT(C578)),"«Entregado el» es anterior a «Recibido el»",""))))))))))))))</f>
        <v/>
      </c>
      <c r="T578">
        <f>IF(COUNTA(B578:P578)&gt;0,1,0)</f>
        <v>0</v>
      </c>
      <c r="U578" t="str">
        <f>IF(T578=0,"",IF(AND(L578="Recibido",M578=""),IF(C578="","",C578),IF(M578="","",M578)))</f>
        <v/>
      </c>
      <c r="V578" t="str">
        <f>IF(OR(T578=0,NOT(ISNUMBER(MATCH(L578,Ajustes!$B$9:$B$17,0)))),"",IF(INDEX(Ajustes!$C$9:$C$17,MATCH(L578,Ajustes!$B$9:$B$17,0))="","",INDEX(Ajustes!$C$9:$C$17,MATCH(L578,Ajustes!$B$9:$B$17,0))))</f>
        <v/>
      </c>
      <c r="W578">
        <f>IF(AND(T578=1,N578="",OR(L578="Recibido",L578="Confirmado",L578="Preparado",L578="En reparto",L578="Incidencia")),1,0)</f>
        <v>0</v>
      </c>
      <c r="X578">
        <f>IF(S578&lt;&gt;"",1,0)</f>
        <v>0</v>
      </c>
      <c r="Y578">
        <f>IF(A578&lt;&gt;"",1,0)</f>
        <v>0</v>
      </c>
      <c r="Z578">
        <f>IF(T578=1,ROW()-5,0)</f>
        <v>0</v>
      </c>
    </row>
    <row r="579">
      <c r="A579" s="21" t="str">
        <f>IF(T579=0,"",IF(S579&lt;&gt;"","Revisa: "&amp;S579,IF(OR(L579="Cobrado",L579="Anulado"),"",IF(AND(N579="",OR(L579="Recibido",L579="Confirmado",L579="Preparado",L579="En reparto",L579="Incidencia"),ISNUMBER(I579),INT(Ajustes!$C$5)&gt;INT(I579)),"Retrasado",IF(OR(L579="Entregado",L579="Facturado"),IF(AND(ISNUMBER(V579),ISNUMBER(N579),INT(Ajustes!$C$5)-INT(N579)&gt;V579),IF(L579="Entregado","Sin facturar","Cobro vencido"),""),IF(AND(ISNUMBER(V579),ISNUMBER(Q579),Q579&gt;V579),INDEX(Ajustes!$E$9:$E$17,MATCH(L579,Ajustes!$B$9:$B$17,0)),""))))))</f>
        <v/>
      </c>
      <c r="B579" s="22" t="n"/>
      <c r="C579" s="23" t="n"/>
      <c r="D579" s="24" t="n"/>
      <c r="E579" s="25" t="n"/>
      <c r="F579" s="25" t="n"/>
      <c r="G579" s="25" t="n"/>
      <c r="H579" s="26" t="n"/>
      <c r="I579" s="23" t="n"/>
      <c r="J579" s="25" t="n"/>
      <c r="K579" s="25" t="n"/>
      <c r="L579" s="25" t="n"/>
      <c r="M579" s="23" t="n"/>
      <c r="N579" s="23" t="n"/>
      <c r="O579" s="27" t="n"/>
      <c r="P579" s="25" t="n"/>
      <c r="Q579" s="28" t="str">
        <f>IF(OR(T579=0,L579="Cobrado",L579="Anulado",NOT(ISNUMBER(U579))),"",MAX(0,INT(Ajustes!$C$5)-INT(U579)))</f>
        <v/>
      </c>
      <c r="R579" s="28" t="str">
        <f>IF(OR(T579=0,L579="Anulado",NOT(ISNUMBER(N579)),NOT(ISNUMBER(I579))),"",IF(INT(N579)=INT(I579),"Sí",IF(INT(N579)&gt;INT(I579),"Tarde","Antes")))</f>
        <v/>
      </c>
      <c r="S579" t="str">
        <f>IF(T579=0,"",IF(L579="","falta el estado",IF(NOT(ISNUMBER(MATCH(L579,Ajustes!$B$9:$B$17,0))),"el estado no es de la lista",IF(E579="","falta el cliente",IF(OR(AND(C579&lt;&gt;"",NOT(ISNUMBER(C579))),AND(I579&lt;&gt;"",NOT(ISNUMBER(I579))),AND(M579&lt;&gt;"",NOT(ISNUMBER(M579))),AND(N579&lt;&gt;"",NOT(ISNUMBER(N579)))),"hay una fecha mal escrita",IF(AND(H579&lt;&gt;"",NOT(ISNUMBER(H579))),"el importe no es un número",IF(C579="","falta «Recibido el»",IF(AND(L579&lt;&gt;"Recibido",L579&lt;&gt;"Anulado",I579=""),"falta la entrega acordada",IF(AND(L579&lt;&gt;"Recibido",L579&lt;&gt;"Anulado",M579=""),"falta la fecha del estado",IF(AND(OR(L579="Entregado",L579="Facturado",L579="Cobrado"),N579=""),"falta «Entregado el»",IF(AND(N579&lt;&gt;"",OR(L579="Recibido",L579="Confirmado",L579="Preparado",L579="En reparto")),"tiene «Entregado el»: cambia el estado",IF(OR(INT(C579)&gt;INT(Ajustes!$C$5),AND(M579&lt;&gt;"",INT(M579)&gt;INT(Ajustes!$C$5)),AND(N579&lt;&gt;"",INT(N579)&gt;INT(Ajustes!$C$5))),"hay una fecha posterior a hoy",IF(AND(M579&lt;&gt;"",INT(M579)&lt;INT(C579)),"la fecha del estado es anterior a «Recibido el»",IF(AND(N579&lt;&gt;"",INT(N579)&lt;INT(C579)),"«Entregado el» es anterior a «Recibido el»",""))))))))))))))</f>
        <v/>
      </c>
      <c r="T579">
        <f>IF(COUNTA(B579:P579)&gt;0,1,0)</f>
        <v>0</v>
      </c>
      <c r="U579" t="str">
        <f>IF(T579=0,"",IF(AND(L579="Recibido",M579=""),IF(C579="","",C579),IF(M579="","",M579)))</f>
        <v/>
      </c>
      <c r="V579" t="str">
        <f>IF(OR(T579=0,NOT(ISNUMBER(MATCH(L579,Ajustes!$B$9:$B$17,0)))),"",IF(INDEX(Ajustes!$C$9:$C$17,MATCH(L579,Ajustes!$B$9:$B$17,0))="","",INDEX(Ajustes!$C$9:$C$17,MATCH(L579,Ajustes!$B$9:$B$17,0))))</f>
        <v/>
      </c>
      <c r="W579">
        <f>IF(AND(T579=1,N579="",OR(L579="Recibido",L579="Confirmado",L579="Preparado",L579="En reparto",L579="Incidencia")),1,0)</f>
        <v>0</v>
      </c>
      <c r="X579">
        <f>IF(S579&lt;&gt;"",1,0)</f>
        <v>0</v>
      </c>
      <c r="Y579">
        <f>IF(A579&lt;&gt;"",1,0)</f>
        <v>0</v>
      </c>
      <c r="Z579">
        <f>IF(T579=1,ROW()-5,0)</f>
        <v>0</v>
      </c>
    </row>
    <row r="580">
      <c r="A580" s="21" t="str">
        <f>IF(T580=0,"",IF(S580&lt;&gt;"","Revisa: "&amp;S580,IF(OR(L580="Cobrado",L580="Anulado"),"",IF(AND(N580="",OR(L580="Recibido",L580="Confirmado",L580="Preparado",L580="En reparto",L580="Incidencia"),ISNUMBER(I580),INT(Ajustes!$C$5)&gt;INT(I580)),"Retrasado",IF(OR(L580="Entregado",L580="Facturado"),IF(AND(ISNUMBER(V580),ISNUMBER(N580),INT(Ajustes!$C$5)-INT(N580)&gt;V580),IF(L580="Entregado","Sin facturar","Cobro vencido"),""),IF(AND(ISNUMBER(V580),ISNUMBER(Q580),Q580&gt;V580),INDEX(Ajustes!$E$9:$E$17,MATCH(L580,Ajustes!$B$9:$B$17,0)),""))))))</f>
        <v/>
      </c>
      <c r="B580" s="22" t="n"/>
      <c r="C580" s="23" t="n"/>
      <c r="D580" s="24" t="n"/>
      <c r="E580" s="25" t="n"/>
      <c r="F580" s="25" t="n"/>
      <c r="G580" s="25" t="n"/>
      <c r="H580" s="26" t="n"/>
      <c r="I580" s="23" t="n"/>
      <c r="J580" s="25" t="n"/>
      <c r="K580" s="25" t="n"/>
      <c r="L580" s="25" t="n"/>
      <c r="M580" s="23" t="n"/>
      <c r="N580" s="23" t="n"/>
      <c r="O580" s="27" t="n"/>
      <c r="P580" s="25" t="n"/>
      <c r="Q580" s="28" t="str">
        <f>IF(OR(T580=0,L580="Cobrado",L580="Anulado",NOT(ISNUMBER(U580))),"",MAX(0,INT(Ajustes!$C$5)-INT(U580)))</f>
        <v/>
      </c>
      <c r="R580" s="28" t="str">
        <f>IF(OR(T580=0,L580="Anulado",NOT(ISNUMBER(N580)),NOT(ISNUMBER(I580))),"",IF(INT(N580)=INT(I580),"Sí",IF(INT(N580)&gt;INT(I580),"Tarde","Antes")))</f>
        <v/>
      </c>
      <c r="S580" t="str">
        <f>IF(T580=0,"",IF(L580="","falta el estado",IF(NOT(ISNUMBER(MATCH(L580,Ajustes!$B$9:$B$17,0))),"el estado no es de la lista",IF(E580="","falta el cliente",IF(OR(AND(C580&lt;&gt;"",NOT(ISNUMBER(C580))),AND(I580&lt;&gt;"",NOT(ISNUMBER(I580))),AND(M580&lt;&gt;"",NOT(ISNUMBER(M580))),AND(N580&lt;&gt;"",NOT(ISNUMBER(N580)))),"hay una fecha mal escrita",IF(AND(H580&lt;&gt;"",NOT(ISNUMBER(H580))),"el importe no es un número",IF(C580="","falta «Recibido el»",IF(AND(L580&lt;&gt;"Recibido",L580&lt;&gt;"Anulado",I580=""),"falta la entrega acordada",IF(AND(L580&lt;&gt;"Recibido",L580&lt;&gt;"Anulado",M580=""),"falta la fecha del estado",IF(AND(OR(L580="Entregado",L580="Facturado",L580="Cobrado"),N580=""),"falta «Entregado el»",IF(AND(N580&lt;&gt;"",OR(L580="Recibido",L580="Confirmado",L580="Preparado",L580="En reparto")),"tiene «Entregado el»: cambia el estado",IF(OR(INT(C580)&gt;INT(Ajustes!$C$5),AND(M580&lt;&gt;"",INT(M580)&gt;INT(Ajustes!$C$5)),AND(N580&lt;&gt;"",INT(N580)&gt;INT(Ajustes!$C$5))),"hay una fecha posterior a hoy",IF(AND(M580&lt;&gt;"",INT(M580)&lt;INT(C580)),"la fecha del estado es anterior a «Recibido el»",IF(AND(N580&lt;&gt;"",INT(N580)&lt;INT(C580)),"«Entregado el» es anterior a «Recibido el»",""))))))))))))))</f>
        <v/>
      </c>
      <c r="T580">
        <f>IF(COUNTA(B580:P580)&gt;0,1,0)</f>
        <v>0</v>
      </c>
      <c r="U580" t="str">
        <f>IF(T580=0,"",IF(AND(L580="Recibido",M580=""),IF(C580="","",C580),IF(M580="","",M580)))</f>
        <v/>
      </c>
      <c r="V580" t="str">
        <f>IF(OR(T580=0,NOT(ISNUMBER(MATCH(L580,Ajustes!$B$9:$B$17,0)))),"",IF(INDEX(Ajustes!$C$9:$C$17,MATCH(L580,Ajustes!$B$9:$B$17,0))="","",INDEX(Ajustes!$C$9:$C$17,MATCH(L580,Ajustes!$B$9:$B$17,0))))</f>
        <v/>
      </c>
      <c r="W580">
        <f>IF(AND(T580=1,N580="",OR(L580="Recibido",L580="Confirmado",L580="Preparado",L580="En reparto",L580="Incidencia")),1,0)</f>
        <v>0</v>
      </c>
      <c r="X580">
        <f>IF(S580&lt;&gt;"",1,0)</f>
        <v>0</v>
      </c>
      <c r="Y580">
        <f>IF(A580&lt;&gt;"",1,0)</f>
        <v>0</v>
      </c>
      <c r="Z580">
        <f>IF(T580=1,ROW()-5,0)</f>
        <v>0</v>
      </c>
    </row>
    <row r="581">
      <c r="A581" s="21" t="str">
        <f>IF(T581=0,"",IF(S581&lt;&gt;"","Revisa: "&amp;S581,IF(OR(L581="Cobrado",L581="Anulado"),"",IF(AND(N581="",OR(L581="Recibido",L581="Confirmado",L581="Preparado",L581="En reparto",L581="Incidencia"),ISNUMBER(I581),INT(Ajustes!$C$5)&gt;INT(I581)),"Retrasado",IF(OR(L581="Entregado",L581="Facturado"),IF(AND(ISNUMBER(V581),ISNUMBER(N581),INT(Ajustes!$C$5)-INT(N581)&gt;V581),IF(L581="Entregado","Sin facturar","Cobro vencido"),""),IF(AND(ISNUMBER(V581),ISNUMBER(Q581),Q581&gt;V581),INDEX(Ajustes!$E$9:$E$17,MATCH(L581,Ajustes!$B$9:$B$17,0)),""))))))</f>
        <v/>
      </c>
      <c r="B581" s="22" t="n"/>
      <c r="C581" s="23" t="n"/>
      <c r="D581" s="24" t="n"/>
      <c r="E581" s="25" t="n"/>
      <c r="F581" s="25" t="n"/>
      <c r="G581" s="25" t="n"/>
      <c r="H581" s="26" t="n"/>
      <c r="I581" s="23" t="n"/>
      <c r="J581" s="25" t="n"/>
      <c r="K581" s="25" t="n"/>
      <c r="L581" s="25" t="n"/>
      <c r="M581" s="23" t="n"/>
      <c r="N581" s="23" t="n"/>
      <c r="O581" s="27" t="n"/>
      <c r="P581" s="25" t="n"/>
      <c r="Q581" s="28" t="str">
        <f>IF(OR(T581=0,L581="Cobrado",L581="Anulado",NOT(ISNUMBER(U581))),"",MAX(0,INT(Ajustes!$C$5)-INT(U581)))</f>
        <v/>
      </c>
      <c r="R581" s="28" t="str">
        <f>IF(OR(T581=0,L581="Anulado",NOT(ISNUMBER(N581)),NOT(ISNUMBER(I581))),"",IF(INT(N581)=INT(I581),"Sí",IF(INT(N581)&gt;INT(I581),"Tarde","Antes")))</f>
        <v/>
      </c>
      <c r="S581" t="str">
        <f>IF(T581=0,"",IF(L581="","falta el estado",IF(NOT(ISNUMBER(MATCH(L581,Ajustes!$B$9:$B$17,0))),"el estado no es de la lista",IF(E581="","falta el cliente",IF(OR(AND(C581&lt;&gt;"",NOT(ISNUMBER(C581))),AND(I581&lt;&gt;"",NOT(ISNUMBER(I581))),AND(M581&lt;&gt;"",NOT(ISNUMBER(M581))),AND(N581&lt;&gt;"",NOT(ISNUMBER(N581)))),"hay una fecha mal escrita",IF(AND(H581&lt;&gt;"",NOT(ISNUMBER(H581))),"el importe no es un número",IF(C581="","falta «Recibido el»",IF(AND(L581&lt;&gt;"Recibido",L581&lt;&gt;"Anulado",I581=""),"falta la entrega acordada",IF(AND(L581&lt;&gt;"Recibido",L581&lt;&gt;"Anulado",M581=""),"falta la fecha del estado",IF(AND(OR(L581="Entregado",L581="Facturado",L581="Cobrado"),N581=""),"falta «Entregado el»",IF(AND(N581&lt;&gt;"",OR(L581="Recibido",L581="Confirmado",L581="Preparado",L581="En reparto")),"tiene «Entregado el»: cambia el estado",IF(OR(INT(C581)&gt;INT(Ajustes!$C$5),AND(M581&lt;&gt;"",INT(M581)&gt;INT(Ajustes!$C$5)),AND(N581&lt;&gt;"",INT(N581)&gt;INT(Ajustes!$C$5))),"hay una fecha posterior a hoy",IF(AND(M581&lt;&gt;"",INT(M581)&lt;INT(C581)),"la fecha del estado es anterior a «Recibido el»",IF(AND(N581&lt;&gt;"",INT(N581)&lt;INT(C581)),"«Entregado el» es anterior a «Recibido el»",""))))))))))))))</f>
        <v/>
      </c>
      <c r="T581">
        <f>IF(COUNTA(B581:P581)&gt;0,1,0)</f>
        <v>0</v>
      </c>
      <c r="U581" t="str">
        <f>IF(T581=0,"",IF(AND(L581="Recibido",M581=""),IF(C581="","",C581),IF(M581="","",M581)))</f>
        <v/>
      </c>
      <c r="V581" t="str">
        <f>IF(OR(T581=0,NOT(ISNUMBER(MATCH(L581,Ajustes!$B$9:$B$17,0)))),"",IF(INDEX(Ajustes!$C$9:$C$17,MATCH(L581,Ajustes!$B$9:$B$17,0))="","",INDEX(Ajustes!$C$9:$C$17,MATCH(L581,Ajustes!$B$9:$B$17,0))))</f>
        <v/>
      </c>
      <c r="W581">
        <f>IF(AND(T581=1,N581="",OR(L581="Recibido",L581="Confirmado",L581="Preparado",L581="En reparto",L581="Incidencia")),1,0)</f>
        <v>0</v>
      </c>
      <c r="X581">
        <f>IF(S581&lt;&gt;"",1,0)</f>
        <v>0</v>
      </c>
      <c r="Y581">
        <f>IF(A581&lt;&gt;"",1,0)</f>
        <v>0</v>
      </c>
      <c r="Z581">
        <f>IF(T581=1,ROW()-5,0)</f>
        <v>0</v>
      </c>
    </row>
    <row r="582">
      <c r="A582" s="21" t="str">
        <f>IF(T582=0,"",IF(S582&lt;&gt;"","Revisa: "&amp;S582,IF(OR(L582="Cobrado",L582="Anulado"),"",IF(AND(N582="",OR(L582="Recibido",L582="Confirmado",L582="Preparado",L582="En reparto",L582="Incidencia"),ISNUMBER(I582),INT(Ajustes!$C$5)&gt;INT(I582)),"Retrasado",IF(OR(L582="Entregado",L582="Facturado"),IF(AND(ISNUMBER(V582),ISNUMBER(N582),INT(Ajustes!$C$5)-INT(N582)&gt;V582),IF(L582="Entregado","Sin facturar","Cobro vencido"),""),IF(AND(ISNUMBER(V582),ISNUMBER(Q582),Q582&gt;V582),INDEX(Ajustes!$E$9:$E$17,MATCH(L582,Ajustes!$B$9:$B$17,0)),""))))))</f>
        <v/>
      </c>
      <c r="B582" s="22" t="n"/>
      <c r="C582" s="23" t="n"/>
      <c r="D582" s="24" t="n"/>
      <c r="E582" s="25" t="n"/>
      <c r="F582" s="25" t="n"/>
      <c r="G582" s="25" t="n"/>
      <c r="H582" s="26" t="n"/>
      <c r="I582" s="23" t="n"/>
      <c r="J582" s="25" t="n"/>
      <c r="K582" s="25" t="n"/>
      <c r="L582" s="25" t="n"/>
      <c r="M582" s="23" t="n"/>
      <c r="N582" s="23" t="n"/>
      <c r="O582" s="27" t="n"/>
      <c r="P582" s="25" t="n"/>
      <c r="Q582" s="28" t="str">
        <f>IF(OR(T582=0,L582="Cobrado",L582="Anulado",NOT(ISNUMBER(U582))),"",MAX(0,INT(Ajustes!$C$5)-INT(U582)))</f>
        <v/>
      </c>
      <c r="R582" s="28" t="str">
        <f>IF(OR(T582=0,L582="Anulado",NOT(ISNUMBER(N582)),NOT(ISNUMBER(I582))),"",IF(INT(N582)=INT(I582),"Sí",IF(INT(N582)&gt;INT(I582),"Tarde","Antes")))</f>
        <v/>
      </c>
      <c r="S582" t="str">
        <f>IF(T582=0,"",IF(L582="","falta el estado",IF(NOT(ISNUMBER(MATCH(L582,Ajustes!$B$9:$B$17,0))),"el estado no es de la lista",IF(E582="","falta el cliente",IF(OR(AND(C582&lt;&gt;"",NOT(ISNUMBER(C582))),AND(I582&lt;&gt;"",NOT(ISNUMBER(I582))),AND(M582&lt;&gt;"",NOT(ISNUMBER(M582))),AND(N582&lt;&gt;"",NOT(ISNUMBER(N582)))),"hay una fecha mal escrita",IF(AND(H582&lt;&gt;"",NOT(ISNUMBER(H582))),"el importe no es un número",IF(C582="","falta «Recibido el»",IF(AND(L582&lt;&gt;"Recibido",L582&lt;&gt;"Anulado",I582=""),"falta la entrega acordada",IF(AND(L582&lt;&gt;"Recibido",L582&lt;&gt;"Anulado",M582=""),"falta la fecha del estado",IF(AND(OR(L582="Entregado",L582="Facturado",L582="Cobrado"),N582=""),"falta «Entregado el»",IF(AND(N582&lt;&gt;"",OR(L582="Recibido",L582="Confirmado",L582="Preparado",L582="En reparto")),"tiene «Entregado el»: cambia el estado",IF(OR(INT(C582)&gt;INT(Ajustes!$C$5),AND(M582&lt;&gt;"",INT(M582)&gt;INT(Ajustes!$C$5)),AND(N582&lt;&gt;"",INT(N582)&gt;INT(Ajustes!$C$5))),"hay una fecha posterior a hoy",IF(AND(M582&lt;&gt;"",INT(M582)&lt;INT(C582)),"la fecha del estado es anterior a «Recibido el»",IF(AND(N582&lt;&gt;"",INT(N582)&lt;INT(C582)),"«Entregado el» es anterior a «Recibido el»",""))))))))))))))</f>
        <v/>
      </c>
      <c r="T582">
        <f>IF(COUNTA(B582:P582)&gt;0,1,0)</f>
        <v>0</v>
      </c>
      <c r="U582" t="str">
        <f>IF(T582=0,"",IF(AND(L582="Recibido",M582=""),IF(C582="","",C582),IF(M582="","",M582)))</f>
        <v/>
      </c>
      <c r="V582" t="str">
        <f>IF(OR(T582=0,NOT(ISNUMBER(MATCH(L582,Ajustes!$B$9:$B$17,0)))),"",IF(INDEX(Ajustes!$C$9:$C$17,MATCH(L582,Ajustes!$B$9:$B$17,0))="","",INDEX(Ajustes!$C$9:$C$17,MATCH(L582,Ajustes!$B$9:$B$17,0))))</f>
        <v/>
      </c>
      <c r="W582">
        <f>IF(AND(T582=1,N582="",OR(L582="Recibido",L582="Confirmado",L582="Preparado",L582="En reparto",L582="Incidencia")),1,0)</f>
        <v>0</v>
      </c>
      <c r="X582">
        <f>IF(S582&lt;&gt;"",1,0)</f>
        <v>0</v>
      </c>
      <c r="Y582">
        <f>IF(A582&lt;&gt;"",1,0)</f>
        <v>0</v>
      </c>
      <c r="Z582">
        <f>IF(T582=1,ROW()-5,0)</f>
        <v>0</v>
      </c>
    </row>
    <row r="583">
      <c r="A583" s="21" t="str">
        <f>IF(T583=0,"",IF(S583&lt;&gt;"","Revisa: "&amp;S583,IF(OR(L583="Cobrado",L583="Anulado"),"",IF(AND(N583="",OR(L583="Recibido",L583="Confirmado",L583="Preparado",L583="En reparto",L583="Incidencia"),ISNUMBER(I583),INT(Ajustes!$C$5)&gt;INT(I583)),"Retrasado",IF(OR(L583="Entregado",L583="Facturado"),IF(AND(ISNUMBER(V583),ISNUMBER(N583),INT(Ajustes!$C$5)-INT(N583)&gt;V583),IF(L583="Entregado","Sin facturar","Cobro vencido"),""),IF(AND(ISNUMBER(V583),ISNUMBER(Q583),Q583&gt;V583),INDEX(Ajustes!$E$9:$E$17,MATCH(L583,Ajustes!$B$9:$B$17,0)),""))))))</f>
        <v/>
      </c>
      <c r="B583" s="22" t="n"/>
      <c r="C583" s="23" t="n"/>
      <c r="D583" s="24" t="n"/>
      <c r="E583" s="25" t="n"/>
      <c r="F583" s="25" t="n"/>
      <c r="G583" s="25" t="n"/>
      <c r="H583" s="26" t="n"/>
      <c r="I583" s="23" t="n"/>
      <c r="J583" s="25" t="n"/>
      <c r="K583" s="25" t="n"/>
      <c r="L583" s="25" t="n"/>
      <c r="M583" s="23" t="n"/>
      <c r="N583" s="23" t="n"/>
      <c r="O583" s="27" t="n"/>
      <c r="P583" s="25" t="n"/>
      <c r="Q583" s="28" t="str">
        <f>IF(OR(T583=0,L583="Cobrado",L583="Anulado",NOT(ISNUMBER(U583))),"",MAX(0,INT(Ajustes!$C$5)-INT(U583)))</f>
        <v/>
      </c>
      <c r="R583" s="28" t="str">
        <f>IF(OR(T583=0,L583="Anulado",NOT(ISNUMBER(N583)),NOT(ISNUMBER(I583))),"",IF(INT(N583)=INT(I583),"Sí",IF(INT(N583)&gt;INT(I583),"Tarde","Antes")))</f>
        <v/>
      </c>
      <c r="S583" t="str">
        <f>IF(T583=0,"",IF(L583="","falta el estado",IF(NOT(ISNUMBER(MATCH(L583,Ajustes!$B$9:$B$17,0))),"el estado no es de la lista",IF(E583="","falta el cliente",IF(OR(AND(C583&lt;&gt;"",NOT(ISNUMBER(C583))),AND(I583&lt;&gt;"",NOT(ISNUMBER(I583))),AND(M583&lt;&gt;"",NOT(ISNUMBER(M583))),AND(N583&lt;&gt;"",NOT(ISNUMBER(N583)))),"hay una fecha mal escrita",IF(AND(H583&lt;&gt;"",NOT(ISNUMBER(H583))),"el importe no es un número",IF(C583="","falta «Recibido el»",IF(AND(L583&lt;&gt;"Recibido",L583&lt;&gt;"Anulado",I583=""),"falta la entrega acordada",IF(AND(L583&lt;&gt;"Recibido",L583&lt;&gt;"Anulado",M583=""),"falta la fecha del estado",IF(AND(OR(L583="Entregado",L583="Facturado",L583="Cobrado"),N583=""),"falta «Entregado el»",IF(AND(N583&lt;&gt;"",OR(L583="Recibido",L583="Confirmado",L583="Preparado",L583="En reparto")),"tiene «Entregado el»: cambia el estado",IF(OR(INT(C583)&gt;INT(Ajustes!$C$5),AND(M583&lt;&gt;"",INT(M583)&gt;INT(Ajustes!$C$5)),AND(N583&lt;&gt;"",INT(N583)&gt;INT(Ajustes!$C$5))),"hay una fecha posterior a hoy",IF(AND(M583&lt;&gt;"",INT(M583)&lt;INT(C583)),"la fecha del estado es anterior a «Recibido el»",IF(AND(N583&lt;&gt;"",INT(N583)&lt;INT(C583)),"«Entregado el» es anterior a «Recibido el»",""))))))))))))))</f>
        <v/>
      </c>
      <c r="T583">
        <f>IF(COUNTA(B583:P583)&gt;0,1,0)</f>
        <v>0</v>
      </c>
      <c r="U583" t="str">
        <f>IF(T583=0,"",IF(AND(L583="Recibido",M583=""),IF(C583="","",C583),IF(M583="","",M583)))</f>
        <v/>
      </c>
      <c r="V583" t="str">
        <f>IF(OR(T583=0,NOT(ISNUMBER(MATCH(L583,Ajustes!$B$9:$B$17,0)))),"",IF(INDEX(Ajustes!$C$9:$C$17,MATCH(L583,Ajustes!$B$9:$B$17,0))="","",INDEX(Ajustes!$C$9:$C$17,MATCH(L583,Ajustes!$B$9:$B$17,0))))</f>
        <v/>
      </c>
      <c r="W583">
        <f>IF(AND(T583=1,N583="",OR(L583="Recibido",L583="Confirmado",L583="Preparado",L583="En reparto",L583="Incidencia")),1,0)</f>
        <v>0</v>
      </c>
      <c r="X583">
        <f>IF(S583&lt;&gt;"",1,0)</f>
        <v>0</v>
      </c>
      <c r="Y583">
        <f>IF(A583&lt;&gt;"",1,0)</f>
        <v>0</v>
      </c>
      <c r="Z583">
        <f>IF(T583=1,ROW()-5,0)</f>
        <v>0</v>
      </c>
    </row>
    <row r="584">
      <c r="A584" s="21" t="str">
        <f>IF(T584=0,"",IF(S584&lt;&gt;"","Revisa: "&amp;S584,IF(OR(L584="Cobrado",L584="Anulado"),"",IF(AND(N584="",OR(L584="Recibido",L584="Confirmado",L584="Preparado",L584="En reparto",L584="Incidencia"),ISNUMBER(I584),INT(Ajustes!$C$5)&gt;INT(I584)),"Retrasado",IF(OR(L584="Entregado",L584="Facturado"),IF(AND(ISNUMBER(V584),ISNUMBER(N584),INT(Ajustes!$C$5)-INT(N584)&gt;V584),IF(L584="Entregado","Sin facturar","Cobro vencido"),""),IF(AND(ISNUMBER(V584),ISNUMBER(Q584),Q584&gt;V584),INDEX(Ajustes!$E$9:$E$17,MATCH(L584,Ajustes!$B$9:$B$17,0)),""))))))</f>
        <v/>
      </c>
      <c r="B584" s="22" t="n"/>
      <c r="C584" s="23" t="n"/>
      <c r="D584" s="24" t="n"/>
      <c r="E584" s="25" t="n"/>
      <c r="F584" s="25" t="n"/>
      <c r="G584" s="25" t="n"/>
      <c r="H584" s="26" t="n"/>
      <c r="I584" s="23" t="n"/>
      <c r="J584" s="25" t="n"/>
      <c r="K584" s="25" t="n"/>
      <c r="L584" s="25" t="n"/>
      <c r="M584" s="23" t="n"/>
      <c r="N584" s="23" t="n"/>
      <c r="O584" s="27" t="n"/>
      <c r="P584" s="25" t="n"/>
      <c r="Q584" s="28" t="str">
        <f>IF(OR(T584=0,L584="Cobrado",L584="Anulado",NOT(ISNUMBER(U584))),"",MAX(0,INT(Ajustes!$C$5)-INT(U584)))</f>
        <v/>
      </c>
      <c r="R584" s="28" t="str">
        <f>IF(OR(T584=0,L584="Anulado",NOT(ISNUMBER(N584)),NOT(ISNUMBER(I584))),"",IF(INT(N584)=INT(I584),"Sí",IF(INT(N584)&gt;INT(I584),"Tarde","Antes")))</f>
        <v/>
      </c>
      <c r="S584" t="str">
        <f>IF(T584=0,"",IF(L584="","falta el estado",IF(NOT(ISNUMBER(MATCH(L584,Ajustes!$B$9:$B$17,0))),"el estado no es de la lista",IF(E584="","falta el cliente",IF(OR(AND(C584&lt;&gt;"",NOT(ISNUMBER(C584))),AND(I584&lt;&gt;"",NOT(ISNUMBER(I584))),AND(M584&lt;&gt;"",NOT(ISNUMBER(M584))),AND(N584&lt;&gt;"",NOT(ISNUMBER(N584)))),"hay una fecha mal escrita",IF(AND(H584&lt;&gt;"",NOT(ISNUMBER(H584))),"el importe no es un número",IF(C584="","falta «Recibido el»",IF(AND(L584&lt;&gt;"Recibido",L584&lt;&gt;"Anulado",I584=""),"falta la entrega acordada",IF(AND(L584&lt;&gt;"Recibido",L584&lt;&gt;"Anulado",M584=""),"falta la fecha del estado",IF(AND(OR(L584="Entregado",L584="Facturado",L584="Cobrado"),N584=""),"falta «Entregado el»",IF(AND(N584&lt;&gt;"",OR(L584="Recibido",L584="Confirmado",L584="Preparado",L584="En reparto")),"tiene «Entregado el»: cambia el estado",IF(OR(INT(C584)&gt;INT(Ajustes!$C$5),AND(M584&lt;&gt;"",INT(M584)&gt;INT(Ajustes!$C$5)),AND(N584&lt;&gt;"",INT(N584)&gt;INT(Ajustes!$C$5))),"hay una fecha posterior a hoy",IF(AND(M584&lt;&gt;"",INT(M584)&lt;INT(C584)),"la fecha del estado es anterior a «Recibido el»",IF(AND(N584&lt;&gt;"",INT(N584)&lt;INT(C584)),"«Entregado el» es anterior a «Recibido el»",""))))))))))))))</f>
        <v/>
      </c>
      <c r="T584">
        <f>IF(COUNTA(B584:P584)&gt;0,1,0)</f>
        <v>0</v>
      </c>
      <c r="U584" t="str">
        <f>IF(T584=0,"",IF(AND(L584="Recibido",M584=""),IF(C584="","",C584),IF(M584="","",M584)))</f>
        <v/>
      </c>
      <c r="V584" t="str">
        <f>IF(OR(T584=0,NOT(ISNUMBER(MATCH(L584,Ajustes!$B$9:$B$17,0)))),"",IF(INDEX(Ajustes!$C$9:$C$17,MATCH(L584,Ajustes!$B$9:$B$17,0))="","",INDEX(Ajustes!$C$9:$C$17,MATCH(L584,Ajustes!$B$9:$B$17,0))))</f>
        <v/>
      </c>
      <c r="W584">
        <f>IF(AND(T584=1,N584="",OR(L584="Recibido",L584="Confirmado",L584="Preparado",L584="En reparto",L584="Incidencia")),1,0)</f>
        <v>0</v>
      </c>
      <c r="X584">
        <f>IF(S584&lt;&gt;"",1,0)</f>
        <v>0</v>
      </c>
      <c r="Y584">
        <f>IF(A584&lt;&gt;"",1,0)</f>
        <v>0</v>
      </c>
      <c r="Z584">
        <f>IF(T584=1,ROW()-5,0)</f>
        <v>0</v>
      </c>
    </row>
    <row r="585">
      <c r="A585" s="21" t="str">
        <f>IF(T585=0,"",IF(S585&lt;&gt;"","Revisa: "&amp;S585,IF(OR(L585="Cobrado",L585="Anulado"),"",IF(AND(N585="",OR(L585="Recibido",L585="Confirmado",L585="Preparado",L585="En reparto",L585="Incidencia"),ISNUMBER(I585),INT(Ajustes!$C$5)&gt;INT(I585)),"Retrasado",IF(OR(L585="Entregado",L585="Facturado"),IF(AND(ISNUMBER(V585),ISNUMBER(N585),INT(Ajustes!$C$5)-INT(N585)&gt;V585),IF(L585="Entregado","Sin facturar","Cobro vencido"),""),IF(AND(ISNUMBER(V585),ISNUMBER(Q585),Q585&gt;V585),INDEX(Ajustes!$E$9:$E$17,MATCH(L585,Ajustes!$B$9:$B$17,0)),""))))))</f>
        <v/>
      </c>
      <c r="B585" s="22" t="n"/>
      <c r="C585" s="23" t="n"/>
      <c r="D585" s="24" t="n"/>
      <c r="E585" s="25" t="n"/>
      <c r="F585" s="25" t="n"/>
      <c r="G585" s="25" t="n"/>
      <c r="H585" s="26" t="n"/>
      <c r="I585" s="23" t="n"/>
      <c r="J585" s="25" t="n"/>
      <c r="K585" s="25" t="n"/>
      <c r="L585" s="25" t="n"/>
      <c r="M585" s="23" t="n"/>
      <c r="N585" s="23" t="n"/>
      <c r="O585" s="27" t="n"/>
      <c r="P585" s="25" t="n"/>
      <c r="Q585" s="28" t="str">
        <f>IF(OR(T585=0,L585="Cobrado",L585="Anulado",NOT(ISNUMBER(U585))),"",MAX(0,INT(Ajustes!$C$5)-INT(U585)))</f>
        <v/>
      </c>
      <c r="R585" s="28" t="str">
        <f>IF(OR(T585=0,L585="Anulado",NOT(ISNUMBER(N585)),NOT(ISNUMBER(I585))),"",IF(INT(N585)=INT(I585),"Sí",IF(INT(N585)&gt;INT(I585),"Tarde","Antes")))</f>
        <v/>
      </c>
      <c r="S585" t="str">
        <f>IF(T585=0,"",IF(L585="","falta el estado",IF(NOT(ISNUMBER(MATCH(L585,Ajustes!$B$9:$B$17,0))),"el estado no es de la lista",IF(E585="","falta el cliente",IF(OR(AND(C585&lt;&gt;"",NOT(ISNUMBER(C585))),AND(I585&lt;&gt;"",NOT(ISNUMBER(I585))),AND(M585&lt;&gt;"",NOT(ISNUMBER(M585))),AND(N585&lt;&gt;"",NOT(ISNUMBER(N585)))),"hay una fecha mal escrita",IF(AND(H585&lt;&gt;"",NOT(ISNUMBER(H585))),"el importe no es un número",IF(C585="","falta «Recibido el»",IF(AND(L585&lt;&gt;"Recibido",L585&lt;&gt;"Anulado",I585=""),"falta la entrega acordada",IF(AND(L585&lt;&gt;"Recibido",L585&lt;&gt;"Anulado",M585=""),"falta la fecha del estado",IF(AND(OR(L585="Entregado",L585="Facturado",L585="Cobrado"),N585=""),"falta «Entregado el»",IF(AND(N585&lt;&gt;"",OR(L585="Recibido",L585="Confirmado",L585="Preparado",L585="En reparto")),"tiene «Entregado el»: cambia el estado",IF(OR(INT(C585)&gt;INT(Ajustes!$C$5),AND(M585&lt;&gt;"",INT(M585)&gt;INT(Ajustes!$C$5)),AND(N585&lt;&gt;"",INT(N585)&gt;INT(Ajustes!$C$5))),"hay una fecha posterior a hoy",IF(AND(M585&lt;&gt;"",INT(M585)&lt;INT(C585)),"la fecha del estado es anterior a «Recibido el»",IF(AND(N585&lt;&gt;"",INT(N585)&lt;INT(C585)),"«Entregado el» es anterior a «Recibido el»",""))))))))))))))</f>
        <v/>
      </c>
      <c r="T585">
        <f>IF(COUNTA(B585:P585)&gt;0,1,0)</f>
        <v>0</v>
      </c>
      <c r="U585" t="str">
        <f>IF(T585=0,"",IF(AND(L585="Recibido",M585=""),IF(C585="","",C585),IF(M585="","",M585)))</f>
        <v/>
      </c>
      <c r="V585" t="str">
        <f>IF(OR(T585=0,NOT(ISNUMBER(MATCH(L585,Ajustes!$B$9:$B$17,0)))),"",IF(INDEX(Ajustes!$C$9:$C$17,MATCH(L585,Ajustes!$B$9:$B$17,0))="","",INDEX(Ajustes!$C$9:$C$17,MATCH(L585,Ajustes!$B$9:$B$17,0))))</f>
        <v/>
      </c>
      <c r="W585">
        <f>IF(AND(T585=1,N585="",OR(L585="Recibido",L585="Confirmado",L585="Preparado",L585="En reparto",L585="Incidencia")),1,0)</f>
        <v>0</v>
      </c>
      <c r="X585">
        <f>IF(S585&lt;&gt;"",1,0)</f>
        <v>0</v>
      </c>
      <c r="Y585">
        <f>IF(A585&lt;&gt;"",1,0)</f>
        <v>0</v>
      </c>
      <c r="Z585">
        <f>IF(T585=1,ROW()-5,0)</f>
        <v>0</v>
      </c>
    </row>
    <row r="586">
      <c r="A586" s="21" t="str">
        <f>IF(T586=0,"",IF(S586&lt;&gt;"","Revisa: "&amp;S586,IF(OR(L586="Cobrado",L586="Anulado"),"",IF(AND(N586="",OR(L586="Recibido",L586="Confirmado",L586="Preparado",L586="En reparto",L586="Incidencia"),ISNUMBER(I586),INT(Ajustes!$C$5)&gt;INT(I586)),"Retrasado",IF(OR(L586="Entregado",L586="Facturado"),IF(AND(ISNUMBER(V586),ISNUMBER(N586),INT(Ajustes!$C$5)-INT(N586)&gt;V586),IF(L586="Entregado","Sin facturar","Cobro vencido"),""),IF(AND(ISNUMBER(V586),ISNUMBER(Q586),Q586&gt;V586),INDEX(Ajustes!$E$9:$E$17,MATCH(L586,Ajustes!$B$9:$B$17,0)),""))))))</f>
        <v/>
      </c>
      <c r="B586" s="22" t="n"/>
      <c r="C586" s="23" t="n"/>
      <c r="D586" s="24" t="n"/>
      <c r="E586" s="25" t="n"/>
      <c r="F586" s="25" t="n"/>
      <c r="G586" s="25" t="n"/>
      <c r="H586" s="26" t="n"/>
      <c r="I586" s="23" t="n"/>
      <c r="J586" s="25" t="n"/>
      <c r="K586" s="25" t="n"/>
      <c r="L586" s="25" t="n"/>
      <c r="M586" s="23" t="n"/>
      <c r="N586" s="23" t="n"/>
      <c r="O586" s="27" t="n"/>
      <c r="P586" s="25" t="n"/>
      <c r="Q586" s="28" t="str">
        <f>IF(OR(T586=0,L586="Cobrado",L586="Anulado",NOT(ISNUMBER(U586))),"",MAX(0,INT(Ajustes!$C$5)-INT(U586)))</f>
        <v/>
      </c>
      <c r="R586" s="28" t="str">
        <f>IF(OR(T586=0,L586="Anulado",NOT(ISNUMBER(N586)),NOT(ISNUMBER(I586))),"",IF(INT(N586)=INT(I586),"Sí",IF(INT(N586)&gt;INT(I586),"Tarde","Antes")))</f>
        <v/>
      </c>
      <c r="S586" t="str">
        <f>IF(T586=0,"",IF(L586="","falta el estado",IF(NOT(ISNUMBER(MATCH(L586,Ajustes!$B$9:$B$17,0))),"el estado no es de la lista",IF(E586="","falta el cliente",IF(OR(AND(C586&lt;&gt;"",NOT(ISNUMBER(C586))),AND(I586&lt;&gt;"",NOT(ISNUMBER(I586))),AND(M586&lt;&gt;"",NOT(ISNUMBER(M586))),AND(N586&lt;&gt;"",NOT(ISNUMBER(N586)))),"hay una fecha mal escrita",IF(AND(H586&lt;&gt;"",NOT(ISNUMBER(H586))),"el importe no es un número",IF(C586="","falta «Recibido el»",IF(AND(L586&lt;&gt;"Recibido",L586&lt;&gt;"Anulado",I586=""),"falta la entrega acordada",IF(AND(L586&lt;&gt;"Recibido",L586&lt;&gt;"Anulado",M586=""),"falta la fecha del estado",IF(AND(OR(L586="Entregado",L586="Facturado",L586="Cobrado"),N586=""),"falta «Entregado el»",IF(AND(N586&lt;&gt;"",OR(L586="Recibido",L586="Confirmado",L586="Preparado",L586="En reparto")),"tiene «Entregado el»: cambia el estado",IF(OR(INT(C586)&gt;INT(Ajustes!$C$5),AND(M586&lt;&gt;"",INT(M586)&gt;INT(Ajustes!$C$5)),AND(N586&lt;&gt;"",INT(N586)&gt;INT(Ajustes!$C$5))),"hay una fecha posterior a hoy",IF(AND(M586&lt;&gt;"",INT(M586)&lt;INT(C586)),"la fecha del estado es anterior a «Recibido el»",IF(AND(N586&lt;&gt;"",INT(N586)&lt;INT(C586)),"«Entregado el» es anterior a «Recibido el»",""))))))))))))))</f>
        <v/>
      </c>
      <c r="T586">
        <f>IF(COUNTA(B586:P586)&gt;0,1,0)</f>
        <v>0</v>
      </c>
      <c r="U586" t="str">
        <f>IF(T586=0,"",IF(AND(L586="Recibido",M586=""),IF(C586="","",C586),IF(M586="","",M586)))</f>
        <v/>
      </c>
      <c r="V586" t="str">
        <f>IF(OR(T586=0,NOT(ISNUMBER(MATCH(L586,Ajustes!$B$9:$B$17,0)))),"",IF(INDEX(Ajustes!$C$9:$C$17,MATCH(L586,Ajustes!$B$9:$B$17,0))="","",INDEX(Ajustes!$C$9:$C$17,MATCH(L586,Ajustes!$B$9:$B$17,0))))</f>
        <v/>
      </c>
      <c r="W586">
        <f>IF(AND(T586=1,N586="",OR(L586="Recibido",L586="Confirmado",L586="Preparado",L586="En reparto",L586="Incidencia")),1,0)</f>
        <v>0</v>
      </c>
      <c r="X586">
        <f>IF(S586&lt;&gt;"",1,0)</f>
        <v>0</v>
      </c>
      <c r="Y586">
        <f>IF(A586&lt;&gt;"",1,0)</f>
        <v>0</v>
      </c>
      <c r="Z586">
        <f>IF(T586=1,ROW()-5,0)</f>
        <v>0</v>
      </c>
    </row>
    <row r="587">
      <c r="A587" s="21" t="str">
        <f>IF(T587=0,"",IF(S587&lt;&gt;"","Revisa: "&amp;S587,IF(OR(L587="Cobrado",L587="Anulado"),"",IF(AND(N587="",OR(L587="Recibido",L587="Confirmado",L587="Preparado",L587="En reparto",L587="Incidencia"),ISNUMBER(I587),INT(Ajustes!$C$5)&gt;INT(I587)),"Retrasado",IF(OR(L587="Entregado",L587="Facturado"),IF(AND(ISNUMBER(V587),ISNUMBER(N587),INT(Ajustes!$C$5)-INT(N587)&gt;V587),IF(L587="Entregado","Sin facturar","Cobro vencido"),""),IF(AND(ISNUMBER(V587),ISNUMBER(Q587),Q587&gt;V587),INDEX(Ajustes!$E$9:$E$17,MATCH(L587,Ajustes!$B$9:$B$17,0)),""))))))</f>
        <v/>
      </c>
      <c r="B587" s="22" t="n"/>
      <c r="C587" s="23" t="n"/>
      <c r="D587" s="24" t="n"/>
      <c r="E587" s="25" t="n"/>
      <c r="F587" s="25" t="n"/>
      <c r="G587" s="25" t="n"/>
      <c r="H587" s="26" t="n"/>
      <c r="I587" s="23" t="n"/>
      <c r="J587" s="25" t="n"/>
      <c r="K587" s="25" t="n"/>
      <c r="L587" s="25" t="n"/>
      <c r="M587" s="23" t="n"/>
      <c r="N587" s="23" t="n"/>
      <c r="O587" s="27" t="n"/>
      <c r="P587" s="25" t="n"/>
      <c r="Q587" s="28" t="str">
        <f>IF(OR(T587=0,L587="Cobrado",L587="Anulado",NOT(ISNUMBER(U587))),"",MAX(0,INT(Ajustes!$C$5)-INT(U587)))</f>
        <v/>
      </c>
      <c r="R587" s="28" t="str">
        <f>IF(OR(T587=0,L587="Anulado",NOT(ISNUMBER(N587)),NOT(ISNUMBER(I587))),"",IF(INT(N587)=INT(I587),"Sí",IF(INT(N587)&gt;INT(I587),"Tarde","Antes")))</f>
        <v/>
      </c>
      <c r="S587" t="str">
        <f>IF(T587=0,"",IF(L587="","falta el estado",IF(NOT(ISNUMBER(MATCH(L587,Ajustes!$B$9:$B$17,0))),"el estado no es de la lista",IF(E587="","falta el cliente",IF(OR(AND(C587&lt;&gt;"",NOT(ISNUMBER(C587))),AND(I587&lt;&gt;"",NOT(ISNUMBER(I587))),AND(M587&lt;&gt;"",NOT(ISNUMBER(M587))),AND(N587&lt;&gt;"",NOT(ISNUMBER(N587)))),"hay una fecha mal escrita",IF(AND(H587&lt;&gt;"",NOT(ISNUMBER(H587))),"el importe no es un número",IF(C587="","falta «Recibido el»",IF(AND(L587&lt;&gt;"Recibido",L587&lt;&gt;"Anulado",I587=""),"falta la entrega acordada",IF(AND(L587&lt;&gt;"Recibido",L587&lt;&gt;"Anulado",M587=""),"falta la fecha del estado",IF(AND(OR(L587="Entregado",L587="Facturado",L587="Cobrado"),N587=""),"falta «Entregado el»",IF(AND(N587&lt;&gt;"",OR(L587="Recibido",L587="Confirmado",L587="Preparado",L587="En reparto")),"tiene «Entregado el»: cambia el estado",IF(OR(INT(C587)&gt;INT(Ajustes!$C$5),AND(M587&lt;&gt;"",INT(M587)&gt;INT(Ajustes!$C$5)),AND(N587&lt;&gt;"",INT(N587)&gt;INT(Ajustes!$C$5))),"hay una fecha posterior a hoy",IF(AND(M587&lt;&gt;"",INT(M587)&lt;INT(C587)),"la fecha del estado es anterior a «Recibido el»",IF(AND(N587&lt;&gt;"",INT(N587)&lt;INT(C587)),"«Entregado el» es anterior a «Recibido el»",""))))))))))))))</f>
        <v/>
      </c>
      <c r="T587">
        <f>IF(COUNTA(B587:P587)&gt;0,1,0)</f>
        <v>0</v>
      </c>
      <c r="U587" t="str">
        <f>IF(T587=0,"",IF(AND(L587="Recibido",M587=""),IF(C587="","",C587),IF(M587="","",M587)))</f>
        <v/>
      </c>
      <c r="V587" t="str">
        <f>IF(OR(T587=0,NOT(ISNUMBER(MATCH(L587,Ajustes!$B$9:$B$17,0)))),"",IF(INDEX(Ajustes!$C$9:$C$17,MATCH(L587,Ajustes!$B$9:$B$17,0))="","",INDEX(Ajustes!$C$9:$C$17,MATCH(L587,Ajustes!$B$9:$B$17,0))))</f>
        <v/>
      </c>
      <c r="W587">
        <f>IF(AND(T587=1,N587="",OR(L587="Recibido",L587="Confirmado",L587="Preparado",L587="En reparto",L587="Incidencia")),1,0)</f>
        <v>0</v>
      </c>
      <c r="X587">
        <f>IF(S587&lt;&gt;"",1,0)</f>
        <v>0</v>
      </c>
      <c r="Y587">
        <f>IF(A587&lt;&gt;"",1,0)</f>
        <v>0</v>
      </c>
      <c r="Z587">
        <f>IF(T587=1,ROW()-5,0)</f>
        <v>0</v>
      </c>
    </row>
    <row r="588">
      <c r="A588" s="21" t="str">
        <f>IF(T588=0,"",IF(S588&lt;&gt;"","Revisa: "&amp;S588,IF(OR(L588="Cobrado",L588="Anulado"),"",IF(AND(N588="",OR(L588="Recibido",L588="Confirmado",L588="Preparado",L588="En reparto",L588="Incidencia"),ISNUMBER(I588),INT(Ajustes!$C$5)&gt;INT(I588)),"Retrasado",IF(OR(L588="Entregado",L588="Facturado"),IF(AND(ISNUMBER(V588),ISNUMBER(N588),INT(Ajustes!$C$5)-INT(N588)&gt;V588),IF(L588="Entregado","Sin facturar","Cobro vencido"),""),IF(AND(ISNUMBER(V588),ISNUMBER(Q588),Q588&gt;V588),INDEX(Ajustes!$E$9:$E$17,MATCH(L588,Ajustes!$B$9:$B$17,0)),""))))))</f>
        <v/>
      </c>
      <c r="B588" s="22" t="n"/>
      <c r="C588" s="23" t="n"/>
      <c r="D588" s="24" t="n"/>
      <c r="E588" s="25" t="n"/>
      <c r="F588" s="25" t="n"/>
      <c r="G588" s="25" t="n"/>
      <c r="H588" s="26" t="n"/>
      <c r="I588" s="23" t="n"/>
      <c r="J588" s="25" t="n"/>
      <c r="K588" s="25" t="n"/>
      <c r="L588" s="25" t="n"/>
      <c r="M588" s="23" t="n"/>
      <c r="N588" s="23" t="n"/>
      <c r="O588" s="27" t="n"/>
      <c r="P588" s="25" t="n"/>
      <c r="Q588" s="28" t="str">
        <f>IF(OR(T588=0,L588="Cobrado",L588="Anulado",NOT(ISNUMBER(U588))),"",MAX(0,INT(Ajustes!$C$5)-INT(U588)))</f>
        <v/>
      </c>
      <c r="R588" s="28" t="str">
        <f>IF(OR(T588=0,L588="Anulado",NOT(ISNUMBER(N588)),NOT(ISNUMBER(I588))),"",IF(INT(N588)=INT(I588),"Sí",IF(INT(N588)&gt;INT(I588),"Tarde","Antes")))</f>
        <v/>
      </c>
      <c r="S588" t="str">
        <f>IF(T588=0,"",IF(L588="","falta el estado",IF(NOT(ISNUMBER(MATCH(L588,Ajustes!$B$9:$B$17,0))),"el estado no es de la lista",IF(E588="","falta el cliente",IF(OR(AND(C588&lt;&gt;"",NOT(ISNUMBER(C588))),AND(I588&lt;&gt;"",NOT(ISNUMBER(I588))),AND(M588&lt;&gt;"",NOT(ISNUMBER(M588))),AND(N588&lt;&gt;"",NOT(ISNUMBER(N588)))),"hay una fecha mal escrita",IF(AND(H588&lt;&gt;"",NOT(ISNUMBER(H588))),"el importe no es un número",IF(C588="","falta «Recibido el»",IF(AND(L588&lt;&gt;"Recibido",L588&lt;&gt;"Anulado",I588=""),"falta la entrega acordada",IF(AND(L588&lt;&gt;"Recibido",L588&lt;&gt;"Anulado",M588=""),"falta la fecha del estado",IF(AND(OR(L588="Entregado",L588="Facturado",L588="Cobrado"),N588=""),"falta «Entregado el»",IF(AND(N588&lt;&gt;"",OR(L588="Recibido",L588="Confirmado",L588="Preparado",L588="En reparto")),"tiene «Entregado el»: cambia el estado",IF(OR(INT(C588)&gt;INT(Ajustes!$C$5),AND(M588&lt;&gt;"",INT(M588)&gt;INT(Ajustes!$C$5)),AND(N588&lt;&gt;"",INT(N588)&gt;INT(Ajustes!$C$5))),"hay una fecha posterior a hoy",IF(AND(M588&lt;&gt;"",INT(M588)&lt;INT(C588)),"la fecha del estado es anterior a «Recibido el»",IF(AND(N588&lt;&gt;"",INT(N588)&lt;INT(C588)),"«Entregado el» es anterior a «Recibido el»",""))))))))))))))</f>
        <v/>
      </c>
      <c r="T588">
        <f>IF(COUNTA(B588:P588)&gt;0,1,0)</f>
        <v>0</v>
      </c>
      <c r="U588" t="str">
        <f>IF(T588=0,"",IF(AND(L588="Recibido",M588=""),IF(C588="","",C588),IF(M588="","",M588)))</f>
        <v/>
      </c>
      <c r="V588" t="str">
        <f>IF(OR(T588=0,NOT(ISNUMBER(MATCH(L588,Ajustes!$B$9:$B$17,0)))),"",IF(INDEX(Ajustes!$C$9:$C$17,MATCH(L588,Ajustes!$B$9:$B$17,0))="","",INDEX(Ajustes!$C$9:$C$17,MATCH(L588,Ajustes!$B$9:$B$17,0))))</f>
        <v/>
      </c>
      <c r="W588">
        <f>IF(AND(T588=1,N588="",OR(L588="Recibido",L588="Confirmado",L588="Preparado",L588="En reparto",L588="Incidencia")),1,0)</f>
        <v>0</v>
      </c>
      <c r="X588">
        <f>IF(S588&lt;&gt;"",1,0)</f>
        <v>0</v>
      </c>
      <c r="Y588">
        <f>IF(A588&lt;&gt;"",1,0)</f>
        <v>0</v>
      </c>
      <c r="Z588">
        <f>IF(T588=1,ROW()-5,0)</f>
        <v>0</v>
      </c>
    </row>
    <row r="589">
      <c r="A589" s="21" t="str">
        <f>IF(T589=0,"",IF(S589&lt;&gt;"","Revisa: "&amp;S589,IF(OR(L589="Cobrado",L589="Anulado"),"",IF(AND(N589="",OR(L589="Recibido",L589="Confirmado",L589="Preparado",L589="En reparto",L589="Incidencia"),ISNUMBER(I589),INT(Ajustes!$C$5)&gt;INT(I589)),"Retrasado",IF(OR(L589="Entregado",L589="Facturado"),IF(AND(ISNUMBER(V589),ISNUMBER(N589),INT(Ajustes!$C$5)-INT(N589)&gt;V589),IF(L589="Entregado","Sin facturar","Cobro vencido"),""),IF(AND(ISNUMBER(V589),ISNUMBER(Q589),Q589&gt;V589),INDEX(Ajustes!$E$9:$E$17,MATCH(L589,Ajustes!$B$9:$B$17,0)),""))))))</f>
        <v/>
      </c>
      <c r="B589" s="22" t="n"/>
      <c r="C589" s="23" t="n"/>
      <c r="D589" s="24" t="n"/>
      <c r="E589" s="25" t="n"/>
      <c r="F589" s="25" t="n"/>
      <c r="G589" s="25" t="n"/>
      <c r="H589" s="26" t="n"/>
      <c r="I589" s="23" t="n"/>
      <c r="J589" s="25" t="n"/>
      <c r="K589" s="25" t="n"/>
      <c r="L589" s="25" t="n"/>
      <c r="M589" s="23" t="n"/>
      <c r="N589" s="23" t="n"/>
      <c r="O589" s="27" t="n"/>
      <c r="P589" s="25" t="n"/>
      <c r="Q589" s="28" t="str">
        <f>IF(OR(T589=0,L589="Cobrado",L589="Anulado",NOT(ISNUMBER(U589))),"",MAX(0,INT(Ajustes!$C$5)-INT(U589)))</f>
        <v/>
      </c>
      <c r="R589" s="28" t="str">
        <f>IF(OR(T589=0,L589="Anulado",NOT(ISNUMBER(N589)),NOT(ISNUMBER(I589))),"",IF(INT(N589)=INT(I589),"Sí",IF(INT(N589)&gt;INT(I589),"Tarde","Antes")))</f>
        <v/>
      </c>
      <c r="S589" t="str">
        <f>IF(T589=0,"",IF(L589="","falta el estado",IF(NOT(ISNUMBER(MATCH(L589,Ajustes!$B$9:$B$17,0))),"el estado no es de la lista",IF(E589="","falta el cliente",IF(OR(AND(C589&lt;&gt;"",NOT(ISNUMBER(C589))),AND(I589&lt;&gt;"",NOT(ISNUMBER(I589))),AND(M589&lt;&gt;"",NOT(ISNUMBER(M589))),AND(N589&lt;&gt;"",NOT(ISNUMBER(N589)))),"hay una fecha mal escrita",IF(AND(H589&lt;&gt;"",NOT(ISNUMBER(H589))),"el importe no es un número",IF(C589="","falta «Recibido el»",IF(AND(L589&lt;&gt;"Recibido",L589&lt;&gt;"Anulado",I589=""),"falta la entrega acordada",IF(AND(L589&lt;&gt;"Recibido",L589&lt;&gt;"Anulado",M589=""),"falta la fecha del estado",IF(AND(OR(L589="Entregado",L589="Facturado",L589="Cobrado"),N589=""),"falta «Entregado el»",IF(AND(N589&lt;&gt;"",OR(L589="Recibido",L589="Confirmado",L589="Preparado",L589="En reparto")),"tiene «Entregado el»: cambia el estado",IF(OR(INT(C589)&gt;INT(Ajustes!$C$5),AND(M589&lt;&gt;"",INT(M589)&gt;INT(Ajustes!$C$5)),AND(N589&lt;&gt;"",INT(N589)&gt;INT(Ajustes!$C$5))),"hay una fecha posterior a hoy",IF(AND(M589&lt;&gt;"",INT(M589)&lt;INT(C589)),"la fecha del estado es anterior a «Recibido el»",IF(AND(N589&lt;&gt;"",INT(N589)&lt;INT(C589)),"«Entregado el» es anterior a «Recibido el»",""))))))))))))))</f>
        <v/>
      </c>
      <c r="T589">
        <f>IF(COUNTA(B589:P589)&gt;0,1,0)</f>
        <v>0</v>
      </c>
      <c r="U589" t="str">
        <f>IF(T589=0,"",IF(AND(L589="Recibido",M589=""),IF(C589="","",C589),IF(M589="","",M589)))</f>
        <v/>
      </c>
      <c r="V589" t="str">
        <f>IF(OR(T589=0,NOT(ISNUMBER(MATCH(L589,Ajustes!$B$9:$B$17,0)))),"",IF(INDEX(Ajustes!$C$9:$C$17,MATCH(L589,Ajustes!$B$9:$B$17,0))="","",INDEX(Ajustes!$C$9:$C$17,MATCH(L589,Ajustes!$B$9:$B$17,0))))</f>
        <v/>
      </c>
      <c r="W589">
        <f>IF(AND(T589=1,N589="",OR(L589="Recibido",L589="Confirmado",L589="Preparado",L589="En reparto",L589="Incidencia")),1,0)</f>
        <v>0</v>
      </c>
      <c r="X589">
        <f>IF(S589&lt;&gt;"",1,0)</f>
        <v>0</v>
      </c>
      <c r="Y589">
        <f>IF(A589&lt;&gt;"",1,0)</f>
        <v>0</v>
      </c>
      <c r="Z589">
        <f>IF(T589=1,ROW()-5,0)</f>
        <v>0</v>
      </c>
    </row>
    <row r="590">
      <c r="A590" s="21" t="str">
        <f>IF(T590=0,"",IF(S590&lt;&gt;"","Revisa: "&amp;S590,IF(OR(L590="Cobrado",L590="Anulado"),"",IF(AND(N590="",OR(L590="Recibido",L590="Confirmado",L590="Preparado",L590="En reparto",L590="Incidencia"),ISNUMBER(I590),INT(Ajustes!$C$5)&gt;INT(I590)),"Retrasado",IF(OR(L590="Entregado",L590="Facturado"),IF(AND(ISNUMBER(V590),ISNUMBER(N590),INT(Ajustes!$C$5)-INT(N590)&gt;V590),IF(L590="Entregado","Sin facturar","Cobro vencido"),""),IF(AND(ISNUMBER(V590),ISNUMBER(Q590),Q590&gt;V590),INDEX(Ajustes!$E$9:$E$17,MATCH(L590,Ajustes!$B$9:$B$17,0)),""))))))</f>
        <v/>
      </c>
      <c r="B590" s="22" t="n"/>
      <c r="C590" s="23" t="n"/>
      <c r="D590" s="24" t="n"/>
      <c r="E590" s="25" t="n"/>
      <c r="F590" s="25" t="n"/>
      <c r="G590" s="25" t="n"/>
      <c r="H590" s="26" t="n"/>
      <c r="I590" s="23" t="n"/>
      <c r="J590" s="25" t="n"/>
      <c r="K590" s="25" t="n"/>
      <c r="L590" s="25" t="n"/>
      <c r="M590" s="23" t="n"/>
      <c r="N590" s="23" t="n"/>
      <c r="O590" s="27" t="n"/>
      <c r="P590" s="25" t="n"/>
      <c r="Q590" s="28" t="str">
        <f>IF(OR(T590=0,L590="Cobrado",L590="Anulado",NOT(ISNUMBER(U590))),"",MAX(0,INT(Ajustes!$C$5)-INT(U590)))</f>
        <v/>
      </c>
      <c r="R590" s="28" t="str">
        <f>IF(OR(T590=0,L590="Anulado",NOT(ISNUMBER(N590)),NOT(ISNUMBER(I590))),"",IF(INT(N590)=INT(I590),"Sí",IF(INT(N590)&gt;INT(I590),"Tarde","Antes")))</f>
        <v/>
      </c>
      <c r="S590" t="str">
        <f>IF(T590=0,"",IF(L590="","falta el estado",IF(NOT(ISNUMBER(MATCH(L590,Ajustes!$B$9:$B$17,0))),"el estado no es de la lista",IF(E590="","falta el cliente",IF(OR(AND(C590&lt;&gt;"",NOT(ISNUMBER(C590))),AND(I590&lt;&gt;"",NOT(ISNUMBER(I590))),AND(M590&lt;&gt;"",NOT(ISNUMBER(M590))),AND(N590&lt;&gt;"",NOT(ISNUMBER(N590)))),"hay una fecha mal escrita",IF(AND(H590&lt;&gt;"",NOT(ISNUMBER(H590))),"el importe no es un número",IF(C590="","falta «Recibido el»",IF(AND(L590&lt;&gt;"Recibido",L590&lt;&gt;"Anulado",I590=""),"falta la entrega acordada",IF(AND(L590&lt;&gt;"Recibido",L590&lt;&gt;"Anulado",M590=""),"falta la fecha del estado",IF(AND(OR(L590="Entregado",L590="Facturado",L590="Cobrado"),N590=""),"falta «Entregado el»",IF(AND(N590&lt;&gt;"",OR(L590="Recibido",L590="Confirmado",L590="Preparado",L590="En reparto")),"tiene «Entregado el»: cambia el estado",IF(OR(INT(C590)&gt;INT(Ajustes!$C$5),AND(M590&lt;&gt;"",INT(M590)&gt;INT(Ajustes!$C$5)),AND(N590&lt;&gt;"",INT(N590)&gt;INT(Ajustes!$C$5))),"hay una fecha posterior a hoy",IF(AND(M590&lt;&gt;"",INT(M590)&lt;INT(C590)),"la fecha del estado es anterior a «Recibido el»",IF(AND(N590&lt;&gt;"",INT(N590)&lt;INT(C590)),"«Entregado el» es anterior a «Recibido el»",""))))))))))))))</f>
        <v/>
      </c>
      <c r="T590">
        <f>IF(COUNTA(B590:P590)&gt;0,1,0)</f>
        <v>0</v>
      </c>
      <c r="U590" t="str">
        <f>IF(T590=0,"",IF(AND(L590="Recibido",M590=""),IF(C590="","",C590),IF(M590="","",M590)))</f>
        <v/>
      </c>
      <c r="V590" t="str">
        <f>IF(OR(T590=0,NOT(ISNUMBER(MATCH(L590,Ajustes!$B$9:$B$17,0)))),"",IF(INDEX(Ajustes!$C$9:$C$17,MATCH(L590,Ajustes!$B$9:$B$17,0))="","",INDEX(Ajustes!$C$9:$C$17,MATCH(L590,Ajustes!$B$9:$B$17,0))))</f>
        <v/>
      </c>
      <c r="W590">
        <f>IF(AND(T590=1,N590="",OR(L590="Recibido",L590="Confirmado",L590="Preparado",L590="En reparto",L590="Incidencia")),1,0)</f>
        <v>0</v>
      </c>
      <c r="X590">
        <f>IF(S590&lt;&gt;"",1,0)</f>
        <v>0</v>
      </c>
      <c r="Y590">
        <f>IF(A590&lt;&gt;"",1,0)</f>
        <v>0</v>
      </c>
      <c r="Z590">
        <f>IF(T590=1,ROW()-5,0)</f>
        <v>0</v>
      </c>
    </row>
    <row r="591">
      <c r="A591" s="21" t="str">
        <f>IF(T591=0,"",IF(S591&lt;&gt;"","Revisa: "&amp;S591,IF(OR(L591="Cobrado",L591="Anulado"),"",IF(AND(N591="",OR(L591="Recibido",L591="Confirmado",L591="Preparado",L591="En reparto",L591="Incidencia"),ISNUMBER(I591),INT(Ajustes!$C$5)&gt;INT(I591)),"Retrasado",IF(OR(L591="Entregado",L591="Facturado"),IF(AND(ISNUMBER(V591),ISNUMBER(N591),INT(Ajustes!$C$5)-INT(N591)&gt;V591),IF(L591="Entregado","Sin facturar","Cobro vencido"),""),IF(AND(ISNUMBER(V591),ISNUMBER(Q591),Q591&gt;V591),INDEX(Ajustes!$E$9:$E$17,MATCH(L591,Ajustes!$B$9:$B$17,0)),""))))))</f>
        <v/>
      </c>
      <c r="B591" s="22" t="n"/>
      <c r="C591" s="23" t="n"/>
      <c r="D591" s="24" t="n"/>
      <c r="E591" s="25" t="n"/>
      <c r="F591" s="25" t="n"/>
      <c r="G591" s="25" t="n"/>
      <c r="H591" s="26" t="n"/>
      <c r="I591" s="23" t="n"/>
      <c r="J591" s="25" t="n"/>
      <c r="K591" s="25" t="n"/>
      <c r="L591" s="25" t="n"/>
      <c r="M591" s="23" t="n"/>
      <c r="N591" s="23" t="n"/>
      <c r="O591" s="27" t="n"/>
      <c r="P591" s="25" t="n"/>
      <c r="Q591" s="28" t="str">
        <f>IF(OR(T591=0,L591="Cobrado",L591="Anulado",NOT(ISNUMBER(U591))),"",MAX(0,INT(Ajustes!$C$5)-INT(U591)))</f>
        <v/>
      </c>
      <c r="R591" s="28" t="str">
        <f>IF(OR(T591=0,L591="Anulado",NOT(ISNUMBER(N591)),NOT(ISNUMBER(I591))),"",IF(INT(N591)=INT(I591),"Sí",IF(INT(N591)&gt;INT(I591),"Tarde","Antes")))</f>
        <v/>
      </c>
      <c r="S591" t="str">
        <f>IF(T591=0,"",IF(L591="","falta el estado",IF(NOT(ISNUMBER(MATCH(L591,Ajustes!$B$9:$B$17,0))),"el estado no es de la lista",IF(E591="","falta el cliente",IF(OR(AND(C591&lt;&gt;"",NOT(ISNUMBER(C591))),AND(I591&lt;&gt;"",NOT(ISNUMBER(I591))),AND(M591&lt;&gt;"",NOT(ISNUMBER(M591))),AND(N591&lt;&gt;"",NOT(ISNUMBER(N591)))),"hay una fecha mal escrita",IF(AND(H591&lt;&gt;"",NOT(ISNUMBER(H591))),"el importe no es un número",IF(C591="","falta «Recibido el»",IF(AND(L591&lt;&gt;"Recibido",L591&lt;&gt;"Anulado",I591=""),"falta la entrega acordada",IF(AND(L591&lt;&gt;"Recibido",L591&lt;&gt;"Anulado",M591=""),"falta la fecha del estado",IF(AND(OR(L591="Entregado",L591="Facturado",L591="Cobrado"),N591=""),"falta «Entregado el»",IF(AND(N591&lt;&gt;"",OR(L591="Recibido",L591="Confirmado",L591="Preparado",L591="En reparto")),"tiene «Entregado el»: cambia el estado",IF(OR(INT(C591)&gt;INT(Ajustes!$C$5),AND(M591&lt;&gt;"",INT(M591)&gt;INT(Ajustes!$C$5)),AND(N591&lt;&gt;"",INT(N591)&gt;INT(Ajustes!$C$5))),"hay una fecha posterior a hoy",IF(AND(M591&lt;&gt;"",INT(M591)&lt;INT(C591)),"la fecha del estado es anterior a «Recibido el»",IF(AND(N591&lt;&gt;"",INT(N591)&lt;INT(C591)),"«Entregado el» es anterior a «Recibido el»",""))))))))))))))</f>
        <v/>
      </c>
      <c r="T591">
        <f>IF(COUNTA(B591:P591)&gt;0,1,0)</f>
        <v>0</v>
      </c>
      <c r="U591" t="str">
        <f>IF(T591=0,"",IF(AND(L591="Recibido",M591=""),IF(C591="","",C591),IF(M591="","",M591)))</f>
        <v/>
      </c>
      <c r="V591" t="str">
        <f>IF(OR(T591=0,NOT(ISNUMBER(MATCH(L591,Ajustes!$B$9:$B$17,0)))),"",IF(INDEX(Ajustes!$C$9:$C$17,MATCH(L591,Ajustes!$B$9:$B$17,0))="","",INDEX(Ajustes!$C$9:$C$17,MATCH(L591,Ajustes!$B$9:$B$17,0))))</f>
        <v/>
      </c>
      <c r="W591">
        <f>IF(AND(T591=1,N591="",OR(L591="Recibido",L591="Confirmado",L591="Preparado",L591="En reparto",L591="Incidencia")),1,0)</f>
        <v>0</v>
      </c>
      <c r="X591">
        <f>IF(S591&lt;&gt;"",1,0)</f>
        <v>0</v>
      </c>
      <c r="Y591">
        <f>IF(A591&lt;&gt;"",1,0)</f>
        <v>0</v>
      </c>
      <c r="Z591">
        <f>IF(T591=1,ROW()-5,0)</f>
        <v>0</v>
      </c>
    </row>
    <row r="592">
      <c r="A592" s="21" t="str">
        <f>IF(T592=0,"",IF(S592&lt;&gt;"","Revisa: "&amp;S592,IF(OR(L592="Cobrado",L592="Anulado"),"",IF(AND(N592="",OR(L592="Recibido",L592="Confirmado",L592="Preparado",L592="En reparto",L592="Incidencia"),ISNUMBER(I592),INT(Ajustes!$C$5)&gt;INT(I592)),"Retrasado",IF(OR(L592="Entregado",L592="Facturado"),IF(AND(ISNUMBER(V592),ISNUMBER(N592),INT(Ajustes!$C$5)-INT(N592)&gt;V592),IF(L592="Entregado","Sin facturar","Cobro vencido"),""),IF(AND(ISNUMBER(V592),ISNUMBER(Q592),Q592&gt;V592),INDEX(Ajustes!$E$9:$E$17,MATCH(L592,Ajustes!$B$9:$B$17,0)),""))))))</f>
        <v/>
      </c>
      <c r="B592" s="22" t="n"/>
      <c r="C592" s="23" t="n"/>
      <c r="D592" s="24" t="n"/>
      <c r="E592" s="25" t="n"/>
      <c r="F592" s="25" t="n"/>
      <c r="G592" s="25" t="n"/>
      <c r="H592" s="26" t="n"/>
      <c r="I592" s="23" t="n"/>
      <c r="J592" s="25" t="n"/>
      <c r="K592" s="25" t="n"/>
      <c r="L592" s="25" t="n"/>
      <c r="M592" s="23" t="n"/>
      <c r="N592" s="23" t="n"/>
      <c r="O592" s="27" t="n"/>
      <c r="P592" s="25" t="n"/>
      <c r="Q592" s="28" t="str">
        <f>IF(OR(T592=0,L592="Cobrado",L592="Anulado",NOT(ISNUMBER(U592))),"",MAX(0,INT(Ajustes!$C$5)-INT(U592)))</f>
        <v/>
      </c>
      <c r="R592" s="28" t="str">
        <f>IF(OR(T592=0,L592="Anulado",NOT(ISNUMBER(N592)),NOT(ISNUMBER(I592))),"",IF(INT(N592)=INT(I592),"Sí",IF(INT(N592)&gt;INT(I592),"Tarde","Antes")))</f>
        <v/>
      </c>
      <c r="S592" t="str">
        <f>IF(T592=0,"",IF(L592="","falta el estado",IF(NOT(ISNUMBER(MATCH(L592,Ajustes!$B$9:$B$17,0))),"el estado no es de la lista",IF(E592="","falta el cliente",IF(OR(AND(C592&lt;&gt;"",NOT(ISNUMBER(C592))),AND(I592&lt;&gt;"",NOT(ISNUMBER(I592))),AND(M592&lt;&gt;"",NOT(ISNUMBER(M592))),AND(N592&lt;&gt;"",NOT(ISNUMBER(N592)))),"hay una fecha mal escrita",IF(AND(H592&lt;&gt;"",NOT(ISNUMBER(H592))),"el importe no es un número",IF(C592="","falta «Recibido el»",IF(AND(L592&lt;&gt;"Recibido",L592&lt;&gt;"Anulado",I592=""),"falta la entrega acordada",IF(AND(L592&lt;&gt;"Recibido",L592&lt;&gt;"Anulado",M592=""),"falta la fecha del estado",IF(AND(OR(L592="Entregado",L592="Facturado",L592="Cobrado"),N592=""),"falta «Entregado el»",IF(AND(N592&lt;&gt;"",OR(L592="Recibido",L592="Confirmado",L592="Preparado",L592="En reparto")),"tiene «Entregado el»: cambia el estado",IF(OR(INT(C592)&gt;INT(Ajustes!$C$5),AND(M592&lt;&gt;"",INT(M592)&gt;INT(Ajustes!$C$5)),AND(N592&lt;&gt;"",INT(N592)&gt;INT(Ajustes!$C$5))),"hay una fecha posterior a hoy",IF(AND(M592&lt;&gt;"",INT(M592)&lt;INT(C592)),"la fecha del estado es anterior a «Recibido el»",IF(AND(N592&lt;&gt;"",INT(N592)&lt;INT(C592)),"«Entregado el» es anterior a «Recibido el»",""))))))))))))))</f>
        <v/>
      </c>
      <c r="T592">
        <f>IF(COUNTA(B592:P592)&gt;0,1,0)</f>
        <v>0</v>
      </c>
      <c r="U592" t="str">
        <f>IF(T592=0,"",IF(AND(L592="Recibido",M592=""),IF(C592="","",C592),IF(M592="","",M592)))</f>
        <v/>
      </c>
      <c r="V592" t="str">
        <f>IF(OR(T592=0,NOT(ISNUMBER(MATCH(L592,Ajustes!$B$9:$B$17,0)))),"",IF(INDEX(Ajustes!$C$9:$C$17,MATCH(L592,Ajustes!$B$9:$B$17,0))="","",INDEX(Ajustes!$C$9:$C$17,MATCH(L592,Ajustes!$B$9:$B$17,0))))</f>
        <v/>
      </c>
      <c r="W592">
        <f>IF(AND(T592=1,N592="",OR(L592="Recibido",L592="Confirmado",L592="Preparado",L592="En reparto",L592="Incidencia")),1,0)</f>
        <v>0</v>
      </c>
      <c r="X592">
        <f>IF(S592&lt;&gt;"",1,0)</f>
        <v>0</v>
      </c>
      <c r="Y592">
        <f>IF(A592&lt;&gt;"",1,0)</f>
        <v>0</v>
      </c>
      <c r="Z592">
        <f>IF(T592=1,ROW()-5,0)</f>
        <v>0</v>
      </c>
    </row>
    <row r="593">
      <c r="A593" s="21" t="str">
        <f>IF(T593=0,"",IF(S593&lt;&gt;"","Revisa: "&amp;S593,IF(OR(L593="Cobrado",L593="Anulado"),"",IF(AND(N593="",OR(L593="Recibido",L593="Confirmado",L593="Preparado",L593="En reparto",L593="Incidencia"),ISNUMBER(I593),INT(Ajustes!$C$5)&gt;INT(I593)),"Retrasado",IF(OR(L593="Entregado",L593="Facturado"),IF(AND(ISNUMBER(V593),ISNUMBER(N593),INT(Ajustes!$C$5)-INT(N593)&gt;V593),IF(L593="Entregado","Sin facturar","Cobro vencido"),""),IF(AND(ISNUMBER(V593),ISNUMBER(Q593),Q593&gt;V593),INDEX(Ajustes!$E$9:$E$17,MATCH(L593,Ajustes!$B$9:$B$17,0)),""))))))</f>
        <v/>
      </c>
      <c r="B593" s="22" t="n"/>
      <c r="C593" s="23" t="n"/>
      <c r="D593" s="24" t="n"/>
      <c r="E593" s="25" t="n"/>
      <c r="F593" s="25" t="n"/>
      <c r="G593" s="25" t="n"/>
      <c r="H593" s="26" t="n"/>
      <c r="I593" s="23" t="n"/>
      <c r="J593" s="25" t="n"/>
      <c r="K593" s="25" t="n"/>
      <c r="L593" s="25" t="n"/>
      <c r="M593" s="23" t="n"/>
      <c r="N593" s="23" t="n"/>
      <c r="O593" s="27" t="n"/>
      <c r="P593" s="25" t="n"/>
      <c r="Q593" s="28" t="str">
        <f>IF(OR(T593=0,L593="Cobrado",L593="Anulado",NOT(ISNUMBER(U593))),"",MAX(0,INT(Ajustes!$C$5)-INT(U593)))</f>
        <v/>
      </c>
      <c r="R593" s="28" t="str">
        <f>IF(OR(T593=0,L593="Anulado",NOT(ISNUMBER(N593)),NOT(ISNUMBER(I593))),"",IF(INT(N593)=INT(I593),"Sí",IF(INT(N593)&gt;INT(I593),"Tarde","Antes")))</f>
        <v/>
      </c>
      <c r="S593" t="str">
        <f>IF(T593=0,"",IF(L593="","falta el estado",IF(NOT(ISNUMBER(MATCH(L593,Ajustes!$B$9:$B$17,0))),"el estado no es de la lista",IF(E593="","falta el cliente",IF(OR(AND(C593&lt;&gt;"",NOT(ISNUMBER(C593))),AND(I593&lt;&gt;"",NOT(ISNUMBER(I593))),AND(M593&lt;&gt;"",NOT(ISNUMBER(M593))),AND(N593&lt;&gt;"",NOT(ISNUMBER(N593)))),"hay una fecha mal escrita",IF(AND(H593&lt;&gt;"",NOT(ISNUMBER(H593))),"el importe no es un número",IF(C593="","falta «Recibido el»",IF(AND(L593&lt;&gt;"Recibido",L593&lt;&gt;"Anulado",I593=""),"falta la entrega acordada",IF(AND(L593&lt;&gt;"Recibido",L593&lt;&gt;"Anulado",M593=""),"falta la fecha del estado",IF(AND(OR(L593="Entregado",L593="Facturado",L593="Cobrado"),N593=""),"falta «Entregado el»",IF(AND(N593&lt;&gt;"",OR(L593="Recibido",L593="Confirmado",L593="Preparado",L593="En reparto")),"tiene «Entregado el»: cambia el estado",IF(OR(INT(C593)&gt;INT(Ajustes!$C$5),AND(M593&lt;&gt;"",INT(M593)&gt;INT(Ajustes!$C$5)),AND(N593&lt;&gt;"",INT(N593)&gt;INT(Ajustes!$C$5))),"hay una fecha posterior a hoy",IF(AND(M593&lt;&gt;"",INT(M593)&lt;INT(C593)),"la fecha del estado es anterior a «Recibido el»",IF(AND(N593&lt;&gt;"",INT(N593)&lt;INT(C593)),"«Entregado el» es anterior a «Recibido el»",""))))))))))))))</f>
        <v/>
      </c>
      <c r="T593">
        <f>IF(COUNTA(B593:P593)&gt;0,1,0)</f>
        <v>0</v>
      </c>
      <c r="U593" t="str">
        <f>IF(T593=0,"",IF(AND(L593="Recibido",M593=""),IF(C593="","",C593),IF(M593="","",M593)))</f>
        <v/>
      </c>
      <c r="V593" t="str">
        <f>IF(OR(T593=0,NOT(ISNUMBER(MATCH(L593,Ajustes!$B$9:$B$17,0)))),"",IF(INDEX(Ajustes!$C$9:$C$17,MATCH(L593,Ajustes!$B$9:$B$17,0))="","",INDEX(Ajustes!$C$9:$C$17,MATCH(L593,Ajustes!$B$9:$B$17,0))))</f>
        <v/>
      </c>
      <c r="W593">
        <f>IF(AND(T593=1,N593="",OR(L593="Recibido",L593="Confirmado",L593="Preparado",L593="En reparto",L593="Incidencia")),1,0)</f>
        <v>0</v>
      </c>
      <c r="X593">
        <f>IF(S593&lt;&gt;"",1,0)</f>
        <v>0</v>
      </c>
      <c r="Y593">
        <f>IF(A593&lt;&gt;"",1,0)</f>
        <v>0</v>
      </c>
      <c r="Z593">
        <f>IF(T593=1,ROW()-5,0)</f>
        <v>0</v>
      </c>
    </row>
    <row r="594">
      <c r="A594" s="21" t="str">
        <f>IF(T594=0,"",IF(S594&lt;&gt;"","Revisa: "&amp;S594,IF(OR(L594="Cobrado",L594="Anulado"),"",IF(AND(N594="",OR(L594="Recibido",L594="Confirmado",L594="Preparado",L594="En reparto",L594="Incidencia"),ISNUMBER(I594),INT(Ajustes!$C$5)&gt;INT(I594)),"Retrasado",IF(OR(L594="Entregado",L594="Facturado"),IF(AND(ISNUMBER(V594),ISNUMBER(N594),INT(Ajustes!$C$5)-INT(N594)&gt;V594),IF(L594="Entregado","Sin facturar","Cobro vencido"),""),IF(AND(ISNUMBER(V594),ISNUMBER(Q594),Q594&gt;V594),INDEX(Ajustes!$E$9:$E$17,MATCH(L594,Ajustes!$B$9:$B$17,0)),""))))))</f>
        <v/>
      </c>
      <c r="B594" s="22" t="n"/>
      <c r="C594" s="23" t="n"/>
      <c r="D594" s="24" t="n"/>
      <c r="E594" s="25" t="n"/>
      <c r="F594" s="25" t="n"/>
      <c r="G594" s="25" t="n"/>
      <c r="H594" s="26" t="n"/>
      <c r="I594" s="23" t="n"/>
      <c r="J594" s="25" t="n"/>
      <c r="K594" s="25" t="n"/>
      <c r="L594" s="25" t="n"/>
      <c r="M594" s="23" t="n"/>
      <c r="N594" s="23" t="n"/>
      <c r="O594" s="27" t="n"/>
      <c r="P594" s="25" t="n"/>
      <c r="Q594" s="28" t="str">
        <f>IF(OR(T594=0,L594="Cobrado",L594="Anulado",NOT(ISNUMBER(U594))),"",MAX(0,INT(Ajustes!$C$5)-INT(U594)))</f>
        <v/>
      </c>
      <c r="R594" s="28" t="str">
        <f>IF(OR(T594=0,L594="Anulado",NOT(ISNUMBER(N594)),NOT(ISNUMBER(I594))),"",IF(INT(N594)=INT(I594),"Sí",IF(INT(N594)&gt;INT(I594),"Tarde","Antes")))</f>
        <v/>
      </c>
      <c r="S594" t="str">
        <f>IF(T594=0,"",IF(L594="","falta el estado",IF(NOT(ISNUMBER(MATCH(L594,Ajustes!$B$9:$B$17,0))),"el estado no es de la lista",IF(E594="","falta el cliente",IF(OR(AND(C594&lt;&gt;"",NOT(ISNUMBER(C594))),AND(I594&lt;&gt;"",NOT(ISNUMBER(I594))),AND(M594&lt;&gt;"",NOT(ISNUMBER(M594))),AND(N594&lt;&gt;"",NOT(ISNUMBER(N594)))),"hay una fecha mal escrita",IF(AND(H594&lt;&gt;"",NOT(ISNUMBER(H594))),"el importe no es un número",IF(C594="","falta «Recibido el»",IF(AND(L594&lt;&gt;"Recibido",L594&lt;&gt;"Anulado",I594=""),"falta la entrega acordada",IF(AND(L594&lt;&gt;"Recibido",L594&lt;&gt;"Anulado",M594=""),"falta la fecha del estado",IF(AND(OR(L594="Entregado",L594="Facturado",L594="Cobrado"),N594=""),"falta «Entregado el»",IF(AND(N594&lt;&gt;"",OR(L594="Recibido",L594="Confirmado",L594="Preparado",L594="En reparto")),"tiene «Entregado el»: cambia el estado",IF(OR(INT(C594)&gt;INT(Ajustes!$C$5),AND(M594&lt;&gt;"",INT(M594)&gt;INT(Ajustes!$C$5)),AND(N594&lt;&gt;"",INT(N594)&gt;INT(Ajustes!$C$5))),"hay una fecha posterior a hoy",IF(AND(M594&lt;&gt;"",INT(M594)&lt;INT(C594)),"la fecha del estado es anterior a «Recibido el»",IF(AND(N594&lt;&gt;"",INT(N594)&lt;INT(C594)),"«Entregado el» es anterior a «Recibido el»",""))))))))))))))</f>
        <v/>
      </c>
      <c r="T594">
        <f>IF(COUNTA(B594:P594)&gt;0,1,0)</f>
        <v>0</v>
      </c>
      <c r="U594" t="str">
        <f>IF(T594=0,"",IF(AND(L594="Recibido",M594=""),IF(C594="","",C594),IF(M594="","",M594)))</f>
        <v/>
      </c>
      <c r="V594" t="str">
        <f>IF(OR(T594=0,NOT(ISNUMBER(MATCH(L594,Ajustes!$B$9:$B$17,0)))),"",IF(INDEX(Ajustes!$C$9:$C$17,MATCH(L594,Ajustes!$B$9:$B$17,0))="","",INDEX(Ajustes!$C$9:$C$17,MATCH(L594,Ajustes!$B$9:$B$17,0))))</f>
        <v/>
      </c>
      <c r="W594">
        <f>IF(AND(T594=1,N594="",OR(L594="Recibido",L594="Confirmado",L594="Preparado",L594="En reparto",L594="Incidencia")),1,0)</f>
        <v>0</v>
      </c>
      <c r="X594">
        <f>IF(S594&lt;&gt;"",1,0)</f>
        <v>0</v>
      </c>
      <c r="Y594">
        <f>IF(A594&lt;&gt;"",1,0)</f>
        <v>0</v>
      </c>
      <c r="Z594">
        <f>IF(T594=1,ROW()-5,0)</f>
        <v>0</v>
      </c>
    </row>
    <row r="595">
      <c r="A595" s="21" t="str">
        <f>IF(T595=0,"",IF(S595&lt;&gt;"","Revisa: "&amp;S595,IF(OR(L595="Cobrado",L595="Anulado"),"",IF(AND(N595="",OR(L595="Recibido",L595="Confirmado",L595="Preparado",L595="En reparto",L595="Incidencia"),ISNUMBER(I595),INT(Ajustes!$C$5)&gt;INT(I595)),"Retrasado",IF(OR(L595="Entregado",L595="Facturado"),IF(AND(ISNUMBER(V595),ISNUMBER(N595),INT(Ajustes!$C$5)-INT(N595)&gt;V595),IF(L595="Entregado","Sin facturar","Cobro vencido"),""),IF(AND(ISNUMBER(V595),ISNUMBER(Q595),Q595&gt;V595),INDEX(Ajustes!$E$9:$E$17,MATCH(L595,Ajustes!$B$9:$B$17,0)),""))))))</f>
        <v/>
      </c>
      <c r="B595" s="22" t="n"/>
      <c r="C595" s="23" t="n"/>
      <c r="D595" s="24" t="n"/>
      <c r="E595" s="25" t="n"/>
      <c r="F595" s="25" t="n"/>
      <c r="G595" s="25" t="n"/>
      <c r="H595" s="26" t="n"/>
      <c r="I595" s="23" t="n"/>
      <c r="J595" s="25" t="n"/>
      <c r="K595" s="25" t="n"/>
      <c r="L595" s="25" t="n"/>
      <c r="M595" s="23" t="n"/>
      <c r="N595" s="23" t="n"/>
      <c r="O595" s="27" t="n"/>
      <c r="P595" s="25" t="n"/>
      <c r="Q595" s="28" t="str">
        <f>IF(OR(T595=0,L595="Cobrado",L595="Anulado",NOT(ISNUMBER(U595))),"",MAX(0,INT(Ajustes!$C$5)-INT(U595)))</f>
        <v/>
      </c>
      <c r="R595" s="28" t="str">
        <f>IF(OR(T595=0,L595="Anulado",NOT(ISNUMBER(N595)),NOT(ISNUMBER(I595))),"",IF(INT(N595)=INT(I595),"Sí",IF(INT(N595)&gt;INT(I595),"Tarde","Antes")))</f>
        <v/>
      </c>
      <c r="S595" t="str">
        <f>IF(T595=0,"",IF(L595="","falta el estado",IF(NOT(ISNUMBER(MATCH(L595,Ajustes!$B$9:$B$17,0))),"el estado no es de la lista",IF(E595="","falta el cliente",IF(OR(AND(C595&lt;&gt;"",NOT(ISNUMBER(C595))),AND(I595&lt;&gt;"",NOT(ISNUMBER(I595))),AND(M595&lt;&gt;"",NOT(ISNUMBER(M595))),AND(N595&lt;&gt;"",NOT(ISNUMBER(N595)))),"hay una fecha mal escrita",IF(AND(H595&lt;&gt;"",NOT(ISNUMBER(H595))),"el importe no es un número",IF(C595="","falta «Recibido el»",IF(AND(L595&lt;&gt;"Recibido",L595&lt;&gt;"Anulado",I595=""),"falta la entrega acordada",IF(AND(L595&lt;&gt;"Recibido",L595&lt;&gt;"Anulado",M595=""),"falta la fecha del estado",IF(AND(OR(L595="Entregado",L595="Facturado",L595="Cobrado"),N595=""),"falta «Entregado el»",IF(AND(N595&lt;&gt;"",OR(L595="Recibido",L595="Confirmado",L595="Preparado",L595="En reparto")),"tiene «Entregado el»: cambia el estado",IF(OR(INT(C595)&gt;INT(Ajustes!$C$5),AND(M595&lt;&gt;"",INT(M595)&gt;INT(Ajustes!$C$5)),AND(N595&lt;&gt;"",INT(N595)&gt;INT(Ajustes!$C$5))),"hay una fecha posterior a hoy",IF(AND(M595&lt;&gt;"",INT(M595)&lt;INT(C595)),"la fecha del estado es anterior a «Recibido el»",IF(AND(N595&lt;&gt;"",INT(N595)&lt;INT(C595)),"«Entregado el» es anterior a «Recibido el»",""))))))))))))))</f>
        <v/>
      </c>
      <c r="T595">
        <f>IF(COUNTA(B595:P595)&gt;0,1,0)</f>
        <v>0</v>
      </c>
      <c r="U595" t="str">
        <f>IF(T595=0,"",IF(AND(L595="Recibido",M595=""),IF(C595="","",C595),IF(M595="","",M595)))</f>
        <v/>
      </c>
      <c r="V595" t="str">
        <f>IF(OR(T595=0,NOT(ISNUMBER(MATCH(L595,Ajustes!$B$9:$B$17,0)))),"",IF(INDEX(Ajustes!$C$9:$C$17,MATCH(L595,Ajustes!$B$9:$B$17,0))="","",INDEX(Ajustes!$C$9:$C$17,MATCH(L595,Ajustes!$B$9:$B$17,0))))</f>
        <v/>
      </c>
      <c r="W595">
        <f>IF(AND(T595=1,N595="",OR(L595="Recibido",L595="Confirmado",L595="Preparado",L595="En reparto",L595="Incidencia")),1,0)</f>
        <v>0</v>
      </c>
      <c r="X595">
        <f>IF(S595&lt;&gt;"",1,0)</f>
        <v>0</v>
      </c>
      <c r="Y595">
        <f>IF(A595&lt;&gt;"",1,0)</f>
        <v>0</v>
      </c>
      <c r="Z595">
        <f>IF(T595=1,ROW()-5,0)</f>
        <v>0</v>
      </c>
    </row>
    <row r="596">
      <c r="A596" s="21" t="str">
        <f>IF(T596=0,"",IF(S596&lt;&gt;"","Revisa: "&amp;S596,IF(OR(L596="Cobrado",L596="Anulado"),"",IF(AND(N596="",OR(L596="Recibido",L596="Confirmado",L596="Preparado",L596="En reparto",L596="Incidencia"),ISNUMBER(I596),INT(Ajustes!$C$5)&gt;INT(I596)),"Retrasado",IF(OR(L596="Entregado",L596="Facturado"),IF(AND(ISNUMBER(V596),ISNUMBER(N596),INT(Ajustes!$C$5)-INT(N596)&gt;V596),IF(L596="Entregado","Sin facturar","Cobro vencido"),""),IF(AND(ISNUMBER(V596),ISNUMBER(Q596),Q596&gt;V596),INDEX(Ajustes!$E$9:$E$17,MATCH(L596,Ajustes!$B$9:$B$17,0)),""))))))</f>
        <v/>
      </c>
      <c r="B596" s="22" t="n"/>
      <c r="C596" s="23" t="n"/>
      <c r="D596" s="24" t="n"/>
      <c r="E596" s="25" t="n"/>
      <c r="F596" s="25" t="n"/>
      <c r="G596" s="25" t="n"/>
      <c r="H596" s="26" t="n"/>
      <c r="I596" s="23" t="n"/>
      <c r="J596" s="25" t="n"/>
      <c r="K596" s="25" t="n"/>
      <c r="L596" s="25" t="n"/>
      <c r="M596" s="23" t="n"/>
      <c r="N596" s="23" t="n"/>
      <c r="O596" s="27" t="n"/>
      <c r="P596" s="25" t="n"/>
      <c r="Q596" s="28" t="str">
        <f>IF(OR(T596=0,L596="Cobrado",L596="Anulado",NOT(ISNUMBER(U596))),"",MAX(0,INT(Ajustes!$C$5)-INT(U596)))</f>
        <v/>
      </c>
      <c r="R596" s="28" t="str">
        <f>IF(OR(T596=0,L596="Anulado",NOT(ISNUMBER(N596)),NOT(ISNUMBER(I596))),"",IF(INT(N596)=INT(I596),"Sí",IF(INT(N596)&gt;INT(I596),"Tarde","Antes")))</f>
        <v/>
      </c>
      <c r="S596" t="str">
        <f>IF(T596=0,"",IF(L596="","falta el estado",IF(NOT(ISNUMBER(MATCH(L596,Ajustes!$B$9:$B$17,0))),"el estado no es de la lista",IF(E596="","falta el cliente",IF(OR(AND(C596&lt;&gt;"",NOT(ISNUMBER(C596))),AND(I596&lt;&gt;"",NOT(ISNUMBER(I596))),AND(M596&lt;&gt;"",NOT(ISNUMBER(M596))),AND(N596&lt;&gt;"",NOT(ISNUMBER(N596)))),"hay una fecha mal escrita",IF(AND(H596&lt;&gt;"",NOT(ISNUMBER(H596))),"el importe no es un número",IF(C596="","falta «Recibido el»",IF(AND(L596&lt;&gt;"Recibido",L596&lt;&gt;"Anulado",I596=""),"falta la entrega acordada",IF(AND(L596&lt;&gt;"Recibido",L596&lt;&gt;"Anulado",M596=""),"falta la fecha del estado",IF(AND(OR(L596="Entregado",L596="Facturado",L596="Cobrado"),N596=""),"falta «Entregado el»",IF(AND(N596&lt;&gt;"",OR(L596="Recibido",L596="Confirmado",L596="Preparado",L596="En reparto")),"tiene «Entregado el»: cambia el estado",IF(OR(INT(C596)&gt;INT(Ajustes!$C$5),AND(M596&lt;&gt;"",INT(M596)&gt;INT(Ajustes!$C$5)),AND(N596&lt;&gt;"",INT(N596)&gt;INT(Ajustes!$C$5))),"hay una fecha posterior a hoy",IF(AND(M596&lt;&gt;"",INT(M596)&lt;INT(C596)),"la fecha del estado es anterior a «Recibido el»",IF(AND(N596&lt;&gt;"",INT(N596)&lt;INT(C596)),"«Entregado el» es anterior a «Recibido el»",""))))))))))))))</f>
        <v/>
      </c>
      <c r="T596">
        <f>IF(COUNTA(B596:P596)&gt;0,1,0)</f>
        <v>0</v>
      </c>
      <c r="U596" t="str">
        <f>IF(T596=0,"",IF(AND(L596="Recibido",M596=""),IF(C596="","",C596),IF(M596="","",M596)))</f>
        <v/>
      </c>
      <c r="V596" t="str">
        <f>IF(OR(T596=0,NOT(ISNUMBER(MATCH(L596,Ajustes!$B$9:$B$17,0)))),"",IF(INDEX(Ajustes!$C$9:$C$17,MATCH(L596,Ajustes!$B$9:$B$17,0))="","",INDEX(Ajustes!$C$9:$C$17,MATCH(L596,Ajustes!$B$9:$B$17,0))))</f>
        <v/>
      </c>
      <c r="W596">
        <f>IF(AND(T596=1,N596="",OR(L596="Recibido",L596="Confirmado",L596="Preparado",L596="En reparto",L596="Incidencia")),1,0)</f>
        <v>0</v>
      </c>
      <c r="X596">
        <f>IF(S596&lt;&gt;"",1,0)</f>
        <v>0</v>
      </c>
      <c r="Y596">
        <f>IF(A596&lt;&gt;"",1,0)</f>
        <v>0</v>
      </c>
      <c r="Z596">
        <f>IF(T596=1,ROW()-5,0)</f>
        <v>0</v>
      </c>
    </row>
    <row r="597">
      <c r="A597" s="21" t="str">
        <f>IF(T597=0,"",IF(S597&lt;&gt;"","Revisa: "&amp;S597,IF(OR(L597="Cobrado",L597="Anulado"),"",IF(AND(N597="",OR(L597="Recibido",L597="Confirmado",L597="Preparado",L597="En reparto",L597="Incidencia"),ISNUMBER(I597),INT(Ajustes!$C$5)&gt;INT(I597)),"Retrasado",IF(OR(L597="Entregado",L597="Facturado"),IF(AND(ISNUMBER(V597),ISNUMBER(N597),INT(Ajustes!$C$5)-INT(N597)&gt;V597),IF(L597="Entregado","Sin facturar","Cobro vencido"),""),IF(AND(ISNUMBER(V597),ISNUMBER(Q597),Q597&gt;V597),INDEX(Ajustes!$E$9:$E$17,MATCH(L597,Ajustes!$B$9:$B$17,0)),""))))))</f>
        <v/>
      </c>
      <c r="B597" s="22" t="n"/>
      <c r="C597" s="23" t="n"/>
      <c r="D597" s="24" t="n"/>
      <c r="E597" s="25" t="n"/>
      <c r="F597" s="25" t="n"/>
      <c r="G597" s="25" t="n"/>
      <c r="H597" s="26" t="n"/>
      <c r="I597" s="23" t="n"/>
      <c r="J597" s="25" t="n"/>
      <c r="K597" s="25" t="n"/>
      <c r="L597" s="25" t="n"/>
      <c r="M597" s="23" t="n"/>
      <c r="N597" s="23" t="n"/>
      <c r="O597" s="27" t="n"/>
      <c r="P597" s="25" t="n"/>
      <c r="Q597" s="28" t="str">
        <f>IF(OR(T597=0,L597="Cobrado",L597="Anulado",NOT(ISNUMBER(U597))),"",MAX(0,INT(Ajustes!$C$5)-INT(U597)))</f>
        <v/>
      </c>
      <c r="R597" s="28" t="str">
        <f>IF(OR(T597=0,L597="Anulado",NOT(ISNUMBER(N597)),NOT(ISNUMBER(I597))),"",IF(INT(N597)=INT(I597),"Sí",IF(INT(N597)&gt;INT(I597),"Tarde","Antes")))</f>
        <v/>
      </c>
      <c r="S597" t="str">
        <f>IF(T597=0,"",IF(L597="","falta el estado",IF(NOT(ISNUMBER(MATCH(L597,Ajustes!$B$9:$B$17,0))),"el estado no es de la lista",IF(E597="","falta el cliente",IF(OR(AND(C597&lt;&gt;"",NOT(ISNUMBER(C597))),AND(I597&lt;&gt;"",NOT(ISNUMBER(I597))),AND(M597&lt;&gt;"",NOT(ISNUMBER(M597))),AND(N597&lt;&gt;"",NOT(ISNUMBER(N597)))),"hay una fecha mal escrita",IF(AND(H597&lt;&gt;"",NOT(ISNUMBER(H597))),"el importe no es un número",IF(C597="","falta «Recibido el»",IF(AND(L597&lt;&gt;"Recibido",L597&lt;&gt;"Anulado",I597=""),"falta la entrega acordada",IF(AND(L597&lt;&gt;"Recibido",L597&lt;&gt;"Anulado",M597=""),"falta la fecha del estado",IF(AND(OR(L597="Entregado",L597="Facturado",L597="Cobrado"),N597=""),"falta «Entregado el»",IF(AND(N597&lt;&gt;"",OR(L597="Recibido",L597="Confirmado",L597="Preparado",L597="En reparto")),"tiene «Entregado el»: cambia el estado",IF(OR(INT(C597)&gt;INT(Ajustes!$C$5),AND(M597&lt;&gt;"",INT(M597)&gt;INT(Ajustes!$C$5)),AND(N597&lt;&gt;"",INT(N597)&gt;INT(Ajustes!$C$5))),"hay una fecha posterior a hoy",IF(AND(M597&lt;&gt;"",INT(M597)&lt;INT(C597)),"la fecha del estado es anterior a «Recibido el»",IF(AND(N597&lt;&gt;"",INT(N597)&lt;INT(C597)),"«Entregado el» es anterior a «Recibido el»",""))))))))))))))</f>
        <v/>
      </c>
      <c r="T597">
        <f>IF(COUNTA(B597:P597)&gt;0,1,0)</f>
        <v>0</v>
      </c>
      <c r="U597" t="str">
        <f>IF(T597=0,"",IF(AND(L597="Recibido",M597=""),IF(C597="","",C597),IF(M597="","",M597)))</f>
        <v/>
      </c>
      <c r="V597" t="str">
        <f>IF(OR(T597=0,NOT(ISNUMBER(MATCH(L597,Ajustes!$B$9:$B$17,0)))),"",IF(INDEX(Ajustes!$C$9:$C$17,MATCH(L597,Ajustes!$B$9:$B$17,0))="","",INDEX(Ajustes!$C$9:$C$17,MATCH(L597,Ajustes!$B$9:$B$17,0))))</f>
        <v/>
      </c>
      <c r="W597">
        <f>IF(AND(T597=1,N597="",OR(L597="Recibido",L597="Confirmado",L597="Preparado",L597="En reparto",L597="Incidencia")),1,0)</f>
        <v>0</v>
      </c>
      <c r="X597">
        <f>IF(S597&lt;&gt;"",1,0)</f>
        <v>0</v>
      </c>
      <c r="Y597">
        <f>IF(A597&lt;&gt;"",1,0)</f>
        <v>0</v>
      </c>
      <c r="Z597">
        <f>IF(T597=1,ROW()-5,0)</f>
        <v>0</v>
      </c>
    </row>
    <row r="598">
      <c r="A598" s="21" t="str">
        <f>IF(T598=0,"",IF(S598&lt;&gt;"","Revisa: "&amp;S598,IF(OR(L598="Cobrado",L598="Anulado"),"",IF(AND(N598="",OR(L598="Recibido",L598="Confirmado",L598="Preparado",L598="En reparto",L598="Incidencia"),ISNUMBER(I598),INT(Ajustes!$C$5)&gt;INT(I598)),"Retrasado",IF(OR(L598="Entregado",L598="Facturado"),IF(AND(ISNUMBER(V598),ISNUMBER(N598),INT(Ajustes!$C$5)-INT(N598)&gt;V598),IF(L598="Entregado","Sin facturar","Cobro vencido"),""),IF(AND(ISNUMBER(V598),ISNUMBER(Q598),Q598&gt;V598),INDEX(Ajustes!$E$9:$E$17,MATCH(L598,Ajustes!$B$9:$B$17,0)),""))))))</f>
        <v/>
      </c>
      <c r="B598" s="22" t="n"/>
      <c r="C598" s="23" t="n"/>
      <c r="D598" s="24" t="n"/>
      <c r="E598" s="25" t="n"/>
      <c r="F598" s="25" t="n"/>
      <c r="G598" s="25" t="n"/>
      <c r="H598" s="26" t="n"/>
      <c r="I598" s="23" t="n"/>
      <c r="J598" s="25" t="n"/>
      <c r="K598" s="25" t="n"/>
      <c r="L598" s="25" t="n"/>
      <c r="M598" s="23" t="n"/>
      <c r="N598" s="23" t="n"/>
      <c r="O598" s="27" t="n"/>
      <c r="P598" s="25" t="n"/>
      <c r="Q598" s="28" t="str">
        <f>IF(OR(T598=0,L598="Cobrado",L598="Anulado",NOT(ISNUMBER(U598))),"",MAX(0,INT(Ajustes!$C$5)-INT(U598)))</f>
        <v/>
      </c>
      <c r="R598" s="28" t="str">
        <f>IF(OR(T598=0,L598="Anulado",NOT(ISNUMBER(N598)),NOT(ISNUMBER(I598))),"",IF(INT(N598)=INT(I598),"Sí",IF(INT(N598)&gt;INT(I598),"Tarde","Antes")))</f>
        <v/>
      </c>
      <c r="S598" t="str">
        <f>IF(T598=0,"",IF(L598="","falta el estado",IF(NOT(ISNUMBER(MATCH(L598,Ajustes!$B$9:$B$17,0))),"el estado no es de la lista",IF(E598="","falta el cliente",IF(OR(AND(C598&lt;&gt;"",NOT(ISNUMBER(C598))),AND(I598&lt;&gt;"",NOT(ISNUMBER(I598))),AND(M598&lt;&gt;"",NOT(ISNUMBER(M598))),AND(N598&lt;&gt;"",NOT(ISNUMBER(N598)))),"hay una fecha mal escrita",IF(AND(H598&lt;&gt;"",NOT(ISNUMBER(H598))),"el importe no es un número",IF(C598="","falta «Recibido el»",IF(AND(L598&lt;&gt;"Recibido",L598&lt;&gt;"Anulado",I598=""),"falta la entrega acordada",IF(AND(L598&lt;&gt;"Recibido",L598&lt;&gt;"Anulado",M598=""),"falta la fecha del estado",IF(AND(OR(L598="Entregado",L598="Facturado",L598="Cobrado"),N598=""),"falta «Entregado el»",IF(AND(N598&lt;&gt;"",OR(L598="Recibido",L598="Confirmado",L598="Preparado",L598="En reparto")),"tiene «Entregado el»: cambia el estado",IF(OR(INT(C598)&gt;INT(Ajustes!$C$5),AND(M598&lt;&gt;"",INT(M598)&gt;INT(Ajustes!$C$5)),AND(N598&lt;&gt;"",INT(N598)&gt;INT(Ajustes!$C$5))),"hay una fecha posterior a hoy",IF(AND(M598&lt;&gt;"",INT(M598)&lt;INT(C598)),"la fecha del estado es anterior a «Recibido el»",IF(AND(N598&lt;&gt;"",INT(N598)&lt;INT(C598)),"«Entregado el» es anterior a «Recibido el»",""))))))))))))))</f>
        <v/>
      </c>
      <c r="T598">
        <f>IF(COUNTA(B598:P598)&gt;0,1,0)</f>
        <v>0</v>
      </c>
      <c r="U598" t="str">
        <f>IF(T598=0,"",IF(AND(L598="Recibido",M598=""),IF(C598="","",C598),IF(M598="","",M598)))</f>
        <v/>
      </c>
      <c r="V598" t="str">
        <f>IF(OR(T598=0,NOT(ISNUMBER(MATCH(L598,Ajustes!$B$9:$B$17,0)))),"",IF(INDEX(Ajustes!$C$9:$C$17,MATCH(L598,Ajustes!$B$9:$B$17,0))="","",INDEX(Ajustes!$C$9:$C$17,MATCH(L598,Ajustes!$B$9:$B$17,0))))</f>
        <v/>
      </c>
      <c r="W598">
        <f>IF(AND(T598=1,N598="",OR(L598="Recibido",L598="Confirmado",L598="Preparado",L598="En reparto",L598="Incidencia")),1,0)</f>
        <v>0</v>
      </c>
      <c r="X598">
        <f>IF(S598&lt;&gt;"",1,0)</f>
        <v>0</v>
      </c>
      <c r="Y598">
        <f>IF(A598&lt;&gt;"",1,0)</f>
        <v>0</v>
      </c>
      <c r="Z598">
        <f>IF(T598=1,ROW()-5,0)</f>
        <v>0</v>
      </c>
    </row>
    <row r="599">
      <c r="A599" s="21" t="str">
        <f>IF(T599=0,"",IF(S599&lt;&gt;"","Revisa: "&amp;S599,IF(OR(L599="Cobrado",L599="Anulado"),"",IF(AND(N599="",OR(L599="Recibido",L599="Confirmado",L599="Preparado",L599="En reparto",L599="Incidencia"),ISNUMBER(I599),INT(Ajustes!$C$5)&gt;INT(I599)),"Retrasado",IF(OR(L599="Entregado",L599="Facturado"),IF(AND(ISNUMBER(V599),ISNUMBER(N599),INT(Ajustes!$C$5)-INT(N599)&gt;V599),IF(L599="Entregado","Sin facturar","Cobro vencido"),""),IF(AND(ISNUMBER(V599),ISNUMBER(Q599),Q599&gt;V599),INDEX(Ajustes!$E$9:$E$17,MATCH(L599,Ajustes!$B$9:$B$17,0)),""))))))</f>
        <v/>
      </c>
      <c r="B599" s="22" t="n"/>
      <c r="C599" s="23" t="n"/>
      <c r="D599" s="24" t="n"/>
      <c r="E599" s="25" t="n"/>
      <c r="F599" s="25" t="n"/>
      <c r="G599" s="25" t="n"/>
      <c r="H599" s="26" t="n"/>
      <c r="I599" s="23" t="n"/>
      <c r="J599" s="25" t="n"/>
      <c r="K599" s="25" t="n"/>
      <c r="L599" s="25" t="n"/>
      <c r="M599" s="23" t="n"/>
      <c r="N599" s="23" t="n"/>
      <c r="O599" s="27" t="n"/>
      <c r="P599" s="25" t="n"/>
      <c r="Q599" s="28" t="str">
        <f>IF(OR(T599=0,L599="Cobrado",L599="Anulado",NOT(ISNUMBER(U599))),"",MAX(0,INT(Ajustes!$C$5)-INT(U599)))</f>
        <v/>
      </c>
      <c r="R599" s="28" t="str">
        <f>IF(OR(T599=0,L599="Anulado",NOT(ISNUMBER(N599)),NOT(ISNUMBER(I599))),"",IF(INT(N599)=INT(I599),"Sí",IF(INT(N599)&gt;INT(I599),"Tarde","Antes")))</f>
        <v/>
      </c>
      <c r="S599" t="str">
        <f>IF(T599=0,"",IF(L599="","falta el estado",IF(NOT(ISNUMBER(MATCH(L599,Ajustes!$B$9:$B$17,0))),"el estado no es de la lista",IF(E599="","falta el cliente",IF(OR(AND(C599&lt;&gt;"",NOT(ISNUMBER(C599))),AND(I599&lt;&gt;"",NOT(ISNUMBER(I599))),AND(M599&lt;&gt;"",NOT(ISNUMBER(M599))),AND(N599&lt;&gt;"",NOT(ISNUMBER(N599)))),"hay una fecha mal escrita",IF(AND(H599&lt;&gt;"",NOT(ISNUMBER(H599))),"el importe no es un número",IF(C599="","falta «Recibido el»",IF(AND(L599&lt;&gt;"Recibido",L599&lt;&gt;"Anulado",I599=""),"falta la entrega acordada",IF(AND(L599&lt;&gt;"Recibido",L599&lt;&gt;"Anulado",M599=""),"falta la fecha del estado",IF(AND(OR(L599="Entregado",L599="Facturado",L599="Cobrado"),N599=""),"falta «Entregado el»",IF(AND(N599&lt;&gt;"",OR(L599="Recibido",L599="Confirmado",L599="Preparado",L599="En reparto")),"tiene «Entregado el»: cambia el estado",IF(OR(INT(C599)&gt;INT(Ajustes!$C$5),AND(M599&lt;&gt;"",INT(M599)&gt;INT(Ajustes!$C$5)),AND(N599&lt;&gt;"",INT(N599)&gt;INT(Ajustes!$C$5))),"hay una fecha posterior a hoy",IF(AND(M599&lt;&gt;"",INT(M599)&lt;INT(C599)),"la fecha del estado es anterior a «Recibido el»",IF(AND(N599&lt;&gt;"",INT(N599)&lt;INT(C599)),"«Entregado el» es anterior a «Recibido el»",""))))))))))))))</f>
        <v/>
      </c>
      <c r="T599">
        <f>IF(COUNTA(B599:P599)&gt;0,1,0)</f>
        <v>0</v>
      </c>
      <c r="U599" t="str">
        <f>IF(T599=0,"",IF(AND(L599="Recibido",M599=""),IF(C599="","",C599),IF(M599="","",M599)))</f>
        <v/>
      </c>
      <c r="V599" t="str">
        <f>IF(OR(T599=0,NOT(ISNUMBER(MATCH(L599,Ajustes!$B$9:$B$17,0)))),"",IF(INDEX(Ajustes!$C$9:$C$17,MATCH(L599,Ajustes!$B$9:$B$17,0))="","",INDEX(Ajustes!$C$9:$C$17,MATCH(L599,Ajustes!$B$9:$B$17,0))))</f>
        <v/>
      </c>
      <c r="W599">
        <f>IF(AND(T599=1,N599="",OR(L599="Recibido",L599="Confirmado",L599="Preparado",L599="En reparto",L599="Incidencia")),1,0)</f>
        <v>0</v>
      </c>
      <c r="X599">
        <f>IF(S599&lt;&gt;"",1,0)</f>
        <v>0</v>
      </c>
      <c r="Y599">
        <f>IF(A599&lt;&gt;"",1,0)</f>
        <v>0</v>
      </c>
      <c r="Z599">
        <f>IF(T599=1,ROW()-5,0)</f>
        <v>0</v>
      </c>
    </row>
    <row r="600">
      <c r="A600" s="21" t="str">
        <f>IF(T600=0,"",IF(S600&lt;&gt;"","Revisa: "&amp;S600,IF(OR(L600="Cobrado",L600="Anulado"),"",IF(AND(N600="",OR(L600="Recibido",L600="Confirmado",L600="Preparado",L600="En reparto",L600="Incidencia"),ISNUMBER(I600),INT(Ajustes!$C$5)&gt;INT(I600)),"Retrasado",IF(OR(L600="Entregado",L600="Facturado"),IF(AND(ISNUMBER(V600),ISNUMBER(N600),INT(Ajustes!$C$5)-INT(N600)&gt;V600),IF(L600="Entregado","Sin facturar","Cobro vencido"),""),IF(AND(ISNUMBER(V600),ISNUMBER(Q600),Q600&gt;V600),INDEX(Ajustes!$E$9:$E$17,MATCH(L600,Ajustes!$B$9:$B$17,0)),""))))))</f>
        <v/>
      </c>
      <c r="B600" s="22" t="n"/>
      <c r="C600" s="23" t="n"/>
      <c r="D600" s="24" t="n"/>
      <c r="E600" s="25" t="n"/>
      <c r="F600" s="25" t="n"/>
      <c r="G600" s="25" t="n"/>
      <c r="H600" s="26" t="n"/>
      <c r="I600" s="23" t="n"/>
      <c r="J600" s="25" t="n"/>
      <c r="K600" s="25" t="n"/>
      <c r="L600" s="25" t="n"/>
      <c r="M600" s="23" t="n"/>
      <c r="N600" s="23" t="n"/>
      <c r="O600" s="27" t="n"/>
      <c r="P600" s="25" t="n"/>
      <c r="Q600" s="28" t="str">
        <f>IF(OR(T600=0,L600="Cobrado",L600="Anulado",NOT(ISNUMBER(U600))),"",MAX(0,INT(Ajustes!$C$5)-INT(U600)))</f>
        <v/>
      </c>
      <c r="R600" s="28" t="str">
        <f>IF(OR(T600=0,L600="Anulado",NOT(ISNUMBER(N600)),NOT(ISNUMBER(I600))),"",IF(INT(N600)=INT(I600),"Sí",IF(INT(N600)&gt;INT(I600),"Tarde","Antes")))</f>
        <v/>
      </c>
      <c r="S600" t="str">
        <f>IF(T600=0,"",IF(L600="","falta el estado",IF(NOT(ISNUMBER(MATCH(L600,Ajustes!$B$9:$B$17,0))),"el estado no es de la lista",IF(E600="","falta el cliente",IF(OR(AND(C600&lt;&gt;"",NOT(ISNUMBER(C600))),AND(I600&lt;&gt;"",NOT(ISNUMBER(I600))),AND(M600&lt;&gt;"",NOT(ISNUMBER(M600))),AND(N600&lt;&gt;"",NOT(ISNUMBER(N600)))),"hay una fecha mal escrita",IF(AND(H600&lt;&gt;"",NOT(ISNUMBER(H600))),"el importe no es un número",IF(C600="","falta «Recibido el»",IF(AND(L600&lt;&gt;"Recibido",L600&lt;&gt;"Anulado",I600=""),"falta la entrega acordada",IF(AND(L600&lt;&gt;"Recibido",L600&lt;&gt;"Anulado",M600=""),"falta la fecha del estado",IF(AND(OR(L600="Entregado",L600="Facturado",L600="Cobrado"),N600=""),"falta «Entregado el»",IF(AND(N600&lt;&gt;"",OR(L600="Recibido",L600="Confirmado",L600="Preparado",L600="En reparto")),"tiene «Entregado el»: cambia el estado",IF(OR(INT(C600)&gt;INT(Ajustes!$C$5),AND(M600&lt;&gt;"",INT(M600)&gt;INT(Ajustes!$C$5)),AND(N600&lt;&gt;"",INT(N600)&gt;INT(Ajustes!$C$5))),"hay una fecha posterior a hoy",IF(AND(M600&lt;&gt;"",INT(M600)&lt;INT(C600)),"la fecha del estado es anterior a «Recibido el»",IF(AND(N600&lt;&gt;"",INT(N600)&lt;INT(C600)),"«Entregado el» es anterior a «Recibido el»",""))))))))))))))</f>
        <v/>
      </c>
      <c r="T600">
        <f>IF(COUNTA(B600:P600)&gt;0,1,0)</f>
        <v>0</v>
      </c>
      <c r="U600" t="str">
        <f>IF(T600=0,"",IF(AND(L600="Recibido",M600=""),IF(C600="","",C600),IF(M600="","",M600)))</f>
        <v/>
      </c>
      <c r="V600" t="str">
        <f>IF(OR(T600=0,NOT(ISNUMBER(MATCH(L600,Ajustes!$B$9:$B$17,0)))),"",IF(INDEX(Ajustes!$C$9:$C$17,MATCH(L600,Ajustes!$B$9:$B$17,0))="","",INDEX(Ajustes!$C$9:$C$17,MATCH(L600,Ajustes!$B$9:$B$17,0))))</f>
        <v/>
      </c>
      <c r="W600">
        <f>IF(AND(T600=1,N600="",OR(L600="Recibido",L600="Confirmado",L600="Preparado",L600="En reparto",L600="Incidencia")),1,0)</f>
        <v>0</v>
      </c>
      <c r="X600">
        <f>IF(S600&lt;&gt;"",1,0)</f>
        <v>0</v>
      </c>
      <c r="Y600">
        <f>IF(A600&lt;&gt;"",1,0)</f>
        <v>0</v>
      </c>
      <c r="Z600">
        <f>IF(T600=1,ROW()-5,0)</f>
        <v>0</v>
      </c>
    </row>
    <row r="601">
      <c r="A601" s="21" t="str">
        <f>IF(T601=0,"",IF(S601&lt;&gt;"","Revisa: "&amp;S601,IF(OR(L601="Cobrado",L601="Anulado"),"",IF(AND(N601="",OR(L601="Recibido",L601="Confirmado",L601="Preparado",L601="En reparto",L601="Incidencia"),ISNUMBER(I601),INT(Ajustes!$C$5)&gt;INT(I601)),"Retrasado",IF(OR(L601="Entregado",L601="Facturado"),IF(AND(ISNUMBER(V601),ISNUMBER(N601),INT(Ajustes!$C$5)-INT(N601)&gt;V601),IF(L601="Entregado","Sin facturar","Cobro vencido"),""),IF(AND(ISNUMBER(V601),ISNUMBER(Q601),Q601&gt;V601),INDEX(Ajustes!$E$9:$E$17,MATCH(L601,Ajustes!$B$9:$B$17,0)),""))))))</f>
        <v/>
      </c>
      <c r="B601" s="22" t="n"/>
      <c r="C601" s="23" t="n"/>
      <c r="D601" s="24" t="n"/>
      <c r="E601" s="25" t="n"/>
      <c r="F601" s="25" t="n"/>
      <c r="G601" s="25" t="n"/>
      <c r="H601" s="26" t="n"/>
      <c r="I601" s="23" t="n"/>
      <c r="J601" s="25" t="n"/>
      <c r="K601" s="25" t="n"/>
      <c r="L601" s="25" t="n"/>
      <c r="M601" s="23" t="n"/>
      <c r="N601" s="23" t="n"/>
      <c r="O601" s="27" t="n"/>
      <c r="P601" s="25" t="n"/>
      <c r="Q601" s="28" t="str">
        <f>IF(OR(T601=0,L601="Cobrado",L601="Anulado",NOT(ISNUMBER(U601))),"",MAX(0,INT(Ajustes!$C$5)-INT(U601)))</f>
        <v/>
      </c>
      <c r="R601" s="28" t="str">
        <f>IF(OR(T601=0,L601="Anulado",NOT(ISNUMBER(N601)),NOT(ISNUMBER(I601))),"",IF(INT(N601)=INT(I601),"Sí",IF(INT(N601)&gt;INT(I601),"Tarde","Antes")))</f>
        <v/>
      </c>
      <c r="S601" t="str">
        <f>IF(T601=0,"",IF(L601="","falta el estado",IF(NOT(ISNUMBER(MATCH(L601,Ajustes!$B$9:$B$17,0))),"el estado no es de la lista",IF(E601="","falta el cliente",IF(OR(AND(C601&lt;&gt;"",NOT(ISNUMBER(C601))),AND(I601&lt;&gt;"",NOT(ISNUMBER(I601))),AND(M601&lt;&gt;"",NOT(ISNUMBER(M601))),AND(N601&lt;&gt;"",NOT(ISNUMBER(N601)))),"hay una fecha mal escrita",IF(AND(H601&lt;&gt;"",NOT(ISNUMBER(H601))),"el importe no es un número",IF(C601="","falta «Recibido el»",IF(AND(L601&lt;&gt;"Recibido",L601&lt;&gt;"Anulado",I601=""),"falta la entrega acordada",IF(AND(L601&lt;&gt;"Recibido",L601&lt;&gt;"Anulado",M601=""),"falta la fecha del estado",IF(AND(OR(L601="Entregado",L601="Facturado",L601="Cobrado"),N601=""),"falta «Entregado el»",IF(AND(N601&lt;&gt;"",OR(L601="Recibido",L601="Confirmado",L601="Preparado",L601="En reparto")),"tiene «Entregado el»: cambia el estado",IF(OR(INT(C601)&gt;INT(Ajustes!$C$5),AND(M601&lt;&gt;"",INT(M601)&gt;INT(Ajustes!$C$5)),AND(N601&lt;&gt;"",INT(N601)&gt;INT(Ajustes!$C$5))),"hay una fecha posterior a hoy",IF(AND(M601&lt;&gt;"",INT(M601)&lt;INT(C601)),"la fecha del estado es anterior a «Recibido el»",IF(AND(N601&lt;&gt;"",INT(N601)&lt;INT(C601)),"«Entregado el» es anterior a «Recibido el»",""))))))))))))))</f>
        <v/>
      </c>
      <c r="T601">
        <f>IF(COUNTA(B601:P601)&gt;0,1,0)</f>
        <v>0</v>
      </c>
      <c r="U601" t="str">
        <f>IF(T601=0,"",IF(AND(L601="Recibido",M601=""),IF(C601="","",C601),IF(M601="","",M601)))</f>
        <v/>
      </c>
      <c r="V601" t="str">
        <f>IF(OR(T601=0,NOT(ISNUMBER(MATCH(L601,Ajustes!$B$9:$B$17,0)))),"",IF(INDEX(Ajustes!$C$9:$C$17,MATCH(L601,Ajustes!$B$9:$B$17,0))="","",INDEX(Ajustes!$C$9:$C$17,MATCH(L601,Ajustes!$B$9:$B$17,0))))</f>
        <v/>
      </c>
      <c r="W601">
        <f>IF(AND(T601=1,N601="",OR(L601="Recibido",L601="Confirmado",L601="Preparado",L601="En reparto",L601="Incidencia")),1,0)</f>
        <v>0</v>
      </c>
      <c r="X601">
        <f>IF(S601&lt;&gt;"",1,0)</f>
        <v>0</v>
      </c>
      <c r="Y601">
        <f>IF(A601&lt;&gt;"",1,0)</f>
        <v>0</v>
      </c>
      <c r="Z601">
        <f>IF(T601=1,ROW()-5,0)</f>
        <v>0</v>
      </c>
    </row>
    <row r="602">
      <c r="A602" s="21" t="str">
        <f>IF(T602=0,"",IF(S602&lt;&gt;"","Revisa: "&amp;S602,IF(OR(L602="Cobrado",L602="Anulado"),"",IF(AND(N602="",OR(L602="Recibido",L602="Confirmado",L602="Preparado",L602="En reparto",L602="Incidencia"),ISNUMBER(I602),INT(Ajustes!$C$5)&gt;INT(I602)),"Retrasado",IF(OR(L602="Entregado",L602="Facturado"),IF(AND(ISNUMBER(V602),ISNUMBER(N602),INT(Ajustes!$C$5)-INT(N602)&gt;V602),IF(L602="Entregado","Sin facturar","Cobro vencido"),""),IF(AND(ISNUMBER(V602),ISNUMBER(Q602),Q602&gt;V602),INDEX(Ajustes!$E$9:$E$17,MATCH(L602,Ajustes!$B$9:$B$17,0)),""))))))</f>
        <v/>
      </c>
      <c r="B602" s="22" t="n"/>
      <c r="C602" s="23" t="n"/>
      <c r="D602" s="24" t="n"/>
      <c r="E602" s="25" t="n"/>
      <c r="F602" s="25" t="n"/>
      <c r="G602" s="25" t="n"/>
      <c r="H602" s="26" t="n"/>
      <c r="I602" s="23" t="n"/>
      <c r="J602" s="25" t="n"/>
      <c r="K602" s="25" t="n"/>
      <c r="L602" s="25" t="n"/>
      <c r="M602" s="23" t="n"/>
      <c r="N602" s="23" t="n"/>
      <c r="O602" s="27" t="n"/>
      <c r="P602" s="25" t="n"/>
      <c r="Q602" s="28" t="str">
        <f>IF(OR(T602=0,L602="Cobrado",L602="Anulado",NOT(ISNUMBER(U602))),"",MAX(0,INT(Ajustes!$C$5)-INT(U602)))</f>
        <v/>
      </c>
      <c r="R602" s="28" t="str">
        <f>IF(OR(T602=0,L602="Anulado",NOT(ISNUMBER(N602)),NOT(ISNUMBER(I602))),"",IF(INT(N602)=INT(I602),"Sí",IF(INT(N602)&gt;INT(I602),"Tarde","Antes")))</f>
        <v/>
      </c>
      <c r="S602" t="str">
        <f>IF(T602=0,"",IF(L602="","falta el estado",IF(NOT(ISNUMBER(MATCH(L602,Ajustes!$B$9:$B$17,0))),"el estado no es de la lista",IF(E602="","falta el cliente",IF(OR(AND(C602&lt;&gt;"",NOT(ISNUMBER(C602))),AND(I602&lt;&gt;"",NOT(ISNUMBER(I602))),AND(M602&lt;&gt;"",NOT(ISNUMBER(M602))),AND(N602&lt;&gt;"",NOT(ISNUMBER(N602)))),"hay una fecha mal escrita",IF(AND(H602&lt;&gt;"",NOT(ISNUMBER(H602))),"el importe no es un número",IF(C602="","falta «Recibido el»",IF(AND(L602&lt;&gt;"Recibido",L602&lt;&gt;"Anulado",I602=""),"falta la entrega acordada",IF(AND(L602&lt;&gt;"Recibido",L602&lt;&gt;"Anulado",M602=""),"falta la fecha del estado",IF(AND(OR(L602="Entregado",L602="Facturado",L602="Cobrado"),N602=""),"falta «Entregado el»",IF(AND(N602&lt;&gt;"",OR(L602="Recibido",L602="Confirmado",L602="Preparado",L602="En reparto")),"tiene «Entregado el»: cambia el estado",IF(OR(INT(C602)&gt;INT(Ajustes!$C$5),AND(M602&lt;&gt;"",INT(M602)&gt;INT(Ajustes!$C$5)),AND(N602&lt;&gt;"",INT(N602)&gt;INT(Ajustes!$C$5))),"hay una fecha posterior a hoy",IF(AND(M602&lt;&gt;"",INT(M602)&lt;INT(C602)),"la fecha del estado es anterior a «Recibido el»",IF(AND(N602&lt;&gt;"",INT(N602)&lt;INT(C602)),"«Entregado el» es anterior a «Recibido el»",""))))))))))))))</f>
        <v/>
      </c>
      <c r="T602">
        <f>IF(COUNTA(B602:P602)&gt;0,1,0)</f>
        <v>0</v>
      </c>
      <c r="U602" t="str">
        <f>IF(T602=0,"",IF(AND(L602="Recibido",M602=""),IF(C602="","",C602),IF(M602="","",M602)))</f>
        <v/>
      </c>
      <c r="V602" t="str">
        <f>IF(OR(T602=0,NOT(ISNUMBER(MATCH(L602,Ajustes!$B$9:$B$17,0)))),"",IF(INDEX(Ajustes!$C$9:$C$17,MATCH(L602,Ajustes!$B$9:$B$17,0))="","",INDEX(Ajustes!$C$9:$C$17,MATCH(L602,Ajustes!$B$9:$B$17,0))))</f>
        <v/>
      </c>
      <c r="W602">
        <f>IF(AND(T602=1,N602="",OR(L602="Recibido",L602="Confirmado",L602="Preparado",L602="En reparto",L602="Incidencia")),1,0)</f>
        <v>0</v>
      </c>
      <c r="X602">
        <f>IF(S602&lt;&gt;"",1,0)</f>
        <v>0</v>
      </c>
      <c r="Y602">
        <f>IF(A602&lt;&gt;"",1,0)</f>
        <v>0</v>
      </c>
      <c r="Z602">
        <f>IF(T602=1,ROW()-5,0)</f>
        <v>0</v>
      </c>
    </row>
    <row r="603">
      <c r="A603" s="21" t="str">
        <f>IF(T603=0,"",IF(S603&lt;&gt;"","Revisa: "&amp;S603,IF(OR(L603="Cobrado",L603="Anulado"),"",IF(AND(N603="",OR(L603="Recibido",L603="Confirmado",L603="Preparado",L603="En reparto",L603="Incidencia"),ISNUMBER(I603),INT(Ajustes!$C$5)&gt;INT(I603)),"Retrasado",IF(OR(L603="Entregado",L603="Facturado"),IF(AND(ISNUMBER(V603),ISNUMBER(N603),INT(Ajustes!$C$5)-INT(N603)&gt;V603),IF(L603="Entregado","Sin facturar","Cobro vencido"),""),IF(AND(ISNUMBER(V603),ISNUMBER(Q603),Q603&gt;V603),INDEX(Ajustes!$E$9:$E$17,MATCH(L603,Ajustes!$B$9:$B$17,0)),""))))))</f>
        <v/>
      </c>
      <c r="B603" s="22" t="n"/>
      <c r="C603" s="23" t="n"/>
      <c r="D603" s="24" t="n"/>
      <c r="E603" s="25" t="n"/>
      <c r="F603" s="25" t="n"/>
      <c r="G603" s="25" t="n"/>
      <c r="H603" s="26" t="n"/>
      <c r="I603" s="23" t="n"/>
      <c r="J603" s="25" t="n"/>
      <c r="K603" s="25" t="n"/>
      <c r="L603" s="25" t="n"/>
      <c r="M603" s="23" t="n"/>
      <c r="N603" s="23" t="n"/>
      <c r="O603" s="27" t="n"/>
      <c r="P603" s="25" t="n"/>
      <c r="Q603" s="28" t="str">
        <f>IF(OR(T603=0,L603="Cobrado",L603="Anulado",NOT(ISNUMBER(U603))),"",MAX(0,INT(Ajustes!$C$5)-INT(U603)))</f>
        <v/>
      </c>
      <c r="R603" s="28" t="str">
        <f>IF(OR(T603=0,L603="Anulado",NOT(ISNUMBER(N603)),NOT(ISNUMBER(I603))),"",IF(INT(N603)=INT(I603),"Sí",IF(INT(N603)&gt;INT(I603),"Tarde","Antes")))</f>
        <v/>
      </c>
      <c r="S603" t="str">
        <f>IF(T603=0,"",IF(L603="","falta el estado",IF(NOT(ISNUMBER(MATCH(L603,Ajustes!$B$9:$B$17,0))),"el estado no es de la lista",IF(E603="","falta el cliente",IF(OR(AND(C603&lt;&gt;"",NOT(ISNUMBER(C603))),AND(I603&lt;&gt;"",NOT(ISNUMBER(I603))),AND(M603&lt;&gt;"",NOT(ISNUMBER(M603))),AND(N603&lt;&gt;"",NOT(ISNUMBER(N603)))),"hay una fecha mal escrita",IF(AND(H603&lt;&gt;"",NOT(ISNUMBER(H603))),"el importe no es un número",IF(C603="","falta «Recibido el»",IF(AND(L603&lt;&gt;"Recibido",L603&lt;&gt;"Anulado",I603=""),"falta la entrega acordada",IF(AND(L603&lt;&gt;"Recibido",L603&lt;&gt;"Anulado",M603=""),"falta la fecha del estado",IF(AND(OR(L603="Entregado",L603="Facturado",L603="Cobrado"),N603=""),"falta «Entregado el»",IF(AND(N603&lt;&gt;"",OR(L603="Recibido",L603="Confirmado",L603="Preparado",L603="En reparto")),"tiene «Entregado el»: cambia el estado",IF(OR(INT(C603)&gt;INT(Ajustes!$C$5),AND(M603&lt;&gt;"",INT(M603)&gt;INT(Ajustes!$C$5)),AND(N603&lt;&gt;"",INT(N603)&gt;INT(Ajustes!$C$5))),"hay una fecha posterior a hoy",IF(AND(M603&lt;&gt;"",INT(M603)&lt;INT(C603)),"la fecha del estado es anterior a «Recibido el»",IF(AND(N603&lt;&gt;"",INT(N603)&lt;INT(C603)),"«Entregado el» es anterior a «Recibido el»",""))))))))))))))</f>
        <v/>
      </c>
      <c r="T603">
        <f>IF(COUNTA(B603:P603)&gt;0,1,0)</f>
        <v>0</v>
      </c>
      <c r="U603" t="str">
        <f>IF(T603=0,"",IF(AND(L603="Recibido",M603=""),IF(C603="","",C603),IF(M603="","",M603)))</f>
        <v/>
      </c>
      <c r="V603" t="str">
        <f>IF(OR(T603=0,NOT(ISNUMBER(MATCH(L603,Ajustes!$B$9:$B$17,0)))),"",IF(INDEX(Ajustes!$C$9:$C$17,MATCH(L603,Ajustes!$B$9:$B$17,0))="","",INDEX(Ajustes!$C$9:$C$17,MATCH(L603,Ajustes!$B$9:$B$17,0))))</f>
        <v/>
      </c>
      <c r="W603">
        <f>IF(AND(T603=1,N603="",OR(L603="Recibido",L603="Confirmado",L603="Preparado",L603="En reparto",L603="Incidencia")),1,0)</f>
        <v>0</v>
      </c>
      <c r="X603">
        <f>IF(S603&lt;&gt;"",1,0)</f>
        <v>0</v>
      </c>
      <c r="Y603">
        <f>IF(A603&lt;&gt;"",1,0)</f>
        <v>0</v>
      </c>
      <c r="Z603">
        <f>IF(T603=1,ROW()-5,0)</f>
        <v>0</v>
      </c>
    </row>
    <row r="604">
      <c r="A604" s="21" t="str">
        <f>IF(T604=0,"",IF(S604&lt;&gt;"","Revisa: "&amp;S604,IF(OR(L604="Cobrado",L604="Anulado"),"",IF(AND(N604="",OR(L604="Recibido",L604="Confirmado",L604="Preparado",L604="En reparto",L604="Incidencia"),ISNUMBER(I604),INT(Ajustes!$C$5)&gt;INT(I604)),"Retrasado",IF(OR(L604="Entregado",L604="Facturado"),IF(AND(ISNUMBER(V604),ISNUMBER(N604),INT(Ajustes!$C$5)-INT(N604)&gt;V604),IF(L604="Entregado","Sin facturar","Cobro vencido"),""),IF(AND(ISNUMBER(V604),ISNUMBER(Q604),Q604&gt;V604),INDEX(Ajustes!$E$9:$E$17,MATCH(L604,Ajustes!$B$9:$B$17,0)),""))))))</f>
        <v/>
      </c>
      <c r="B604" s="22" t="n"/>
      <c r="C604" s="23" t="n"/>
      <c r="D604" s="24" t="n"/>
      <c r="E604" s="25" t="n"/>
      <c r="F604" s="25" t="n"/>
      <c r="G604" s="25" t="n"/>
      <c r="H604" s="26" t="n"/>
      <c r="I604" s="23" t="n"/>
      <c r="J604" s="25" t="n"/>
      <c r="K604" s="25" t="n"/>
      <c r="L604" s="25" t="n"/>
      <c r="M604" s="23" t="n"/>
      <c r="N604" s="23" t="n"/>
      <c r="O604" s="27" t="n"/>
      <c r="P604" s="25" t="n"/>
      <c r="Q604" s="28" t="str">
        <f>IF(OR(T604=0,L604="Cobrado",L604="Anulado",NOT(ISNUMBER(U604))),"",MAX(0,INT(Ajustes!$C$5)-INT(U604)))</f>
        <v/>
      </c>
      <c r="R604" s="28" t="str">
        <f>IF(OR(T604=0,L604="Anulado",NOT(ISNUMBER(N604)),NOT(ISNUMBER(I604))),"",IF(INT(N604)=INT(I604),"Sí",IF(INT(N604)&gt;INT(I604),"Tarde","Antes")))</f>
        <v/>
      </c>
      <c r="S604" t="str">
        <f>IF(T604=0,"",IF(L604="","falta el estado",IF(NOT(ISNUMBER(MATCH(L604,Ajustes!$B$9:$B$17,0))),"el estado no es de la lista",IF(E604="","falta el cliente",IF(OR(AND(C604&lt;&gt;"",NOT(ISNUMBER(C604))),AND(I604&lt;&gt;"",NOT(ISNUMBER(I604))),AND(M604&lt;&gt;"",NOT(ISNUMBER(M604))),AND(N604&lt;&gt;"",NOT(ISNUMBER(N604)))),"hay una fecha mal escrita",IF(AND(H604&lt;&gt;"",NOT(ISNUMBER(H604))),"el importe no es un número",IF(C604="","falta «Recibido el»",IF(AND(L604&lt;&gt;"Recibido",L604&lt;&gt;"Anulado",I604=""),"falta la entrega acordada",IF(AND(L604&lt;&gt;"Recibido",L604&lt;&gt;"Anulado",M604=""),"falta la fecha del estado",IF(AND(OR(L604="Entregado",L604="Facturado",L604="Cobrado"),N604=""),"falta «Entregado el»",IF(AND(N604&lt;&gt;"",OR(L604="Recibido",L604="Confirmado",L604="Preparado",L604="En reparto")),"tiene «Entregado el»: cambia el estado",IF(OR(INT(C604)&gt;INT(Ajustes!$C$5),AND(M604&lt;&gt;"",INT(M604)&gt;INT(Ajustes!$C$5)),AND(N604&lt;&gt;"",INT(N604)&gt;INT(Ajustes!$C$5))),"hay una fecha posterior a hoy",IF(AND(M604&lt;&gt;"",INT(M604)&lt;INT(C604)),"la fecha del estado es anterior a «Recibido el»",IF(AND(N604&lt;&gt;"",INT(N604)&lt;INT(C604)),"«Entregado el» es anterior a «Recibido el»",""))))))))))))))</f>
        <v/>
      </c>
      <c r="T604">
        <f>IF(COUNTA(B604:P604)&gt;0,1,0)</f>
        <v>0</v>
      </c>
      <c r="U604" t="str">
        <f>IF(T604=0,"",IF(AND(L604="Recibido",M604=""),IF(C604="","",C604),IF(M604="","",M604)))</f>
        <v/>
      </c>
      <c r="V604" t="str">
        <f>IF(OR(T604=0,NOT(ISNUMBER(MATCH(L604,Ajustes!$B$9:$B$17,0)))),"",IF(INDEX(Ajustes!$C$9:$C$17,MATCH(L604,Ajustes!$B$9:$B$17,0))="","",INDEX(Ajustes!$C$9:$C$17,MATCH(L604,Ajustes!$B$9:$B$17,0))))</f>
        <v/>
      </c>
      <c r="W604">
        <f>IF(AND(T604=1,N604="",OR(L604="Recibido",L604="Confirmado",L604="Preparado",L604="En reparto",L604="Incidencia")),1,0)</f>
        <v>0</v>
      </c>
      <c r="X604">
        <f>IF(S604&lt;&gt;"",1,0)</f>
        <v>0</v>
      </c>
      <c r="Y604">
        <f>IF(A604&lt;&gt;"",1,0)</f>
        <v>0</v>
      </c>
      <c r="Z604">
        <f>IF(T604=1,ROW()-5,0)</f>
        <v>0</v>
      </c>
    </row>
    <row r="605">
      <c r="A605" s="21" t="str">
        <f>IF(T605=0,"",IF(S605&lt;&gt;"","Revisa: "&amp;S605,IF(OR(L605="Cobrado",L605="Anulado"),"",IF(AND(N605="",OR(L605="Recibido",L605="Confirmado",L605="Preparado",L605="En reparto",L605="Incidencia"),ISNUMBER(I605),INT(Ajustes!$C$5)&gt;INT(I605)),"Retrasado",IF(OR(L605="Entregado",L605="Facturado"),IF(AND(ISNUMBER(V605),ISNUMBER(N605),INT(Ajustes!$C$5)-INT(N605)&gt;V605),IF(L605="Entregado","Sin facturar","Cobro vencido"),""),IF(AND(ISNUMBER(V605),ISNUMBER(Q605),Q605&gt;V605),INDEX(Ajustes!$E$9:$E$17,MATCH(L605,Ajustes!$B$9:$B$17,0)),""))))))</f>
        <v/>
      </c>
      <c r="B605" s="22" t="n"/>
      <c r="C605" s="23" t="n"/>
      <c r="D605" s="24" t="n"/>
      <c r="E605" s="25" t="n"/>
      <c r="F605" s="25" t="n"/>
      <c r="G605" s="25" t="n"/>
      <c r="H605" s="26" t="n"/>
      <c r="I605" s="23" t="n"/>
      <c r="J605" s="25" t="n"/>
      <c r="K605" s="25" t="n"/>
      <c r="L605" s="25" t="n"/>
      <c r="M605" s="23" t="n"/>
      <c r="N605" s="23" t="n"/>
      <c r="O605" s="27" t="n"/>
      <c r="P605" s="25" t="n"/>
      <c r="Q605" s="28" t="str">
        <f>IF(OR(T605=0,L605="Cobrado",L605="Anulado",NOT(ISNUMBER(U605))),"",MAX(0,INT(Ajustes!$C$5)-INT(U605)))</f>
        <v/>
      </c>
      <c r="R605" s="28" t="str">
        <f>IF(OR(T605=0,L605="Anulado",NOT(ISNUMBER(N605)),NOT(ISNUMBER(I605))),"",IF(INT(N605)=INT(I605),"Sí",IF(INT(N605)&gt;INT(I605),"Tarde","Antes")))</f>
        <v/>
      </c>
      <c r="S605" t="str">
        <f>IF(T605=0,"",IF(L605="","falta el estado",IF(NOT(ISNUMBER(MATCH(L605,Ajustes!$B$9:$B$17,0))),"el estado no es de la lista",IF(E605="","falta el cliente",IF(OR(AND(C605&lt;&gt;"",NOT(ISNUMBER(C605))),AND(I605&lt;&gt;"",NOT(ISNUMBER(I605))),AND(M605&lt;&gt;"",NOT(ISNUMBER(M605))),AND(N605&lt;&gt;"",NOT(ISNUMBER(N605)))),"hay una fecha mal escrita",IF(AND(H605&lt;&gt;"",NOT(ISNUMBER(H605))),"el importe no es un número",IF(C605="","falta «Recibido el»",IF(AND(L605&lt;&gt;"Recibido",L605&lt;&gt;"Anulado",I605=""),"falta la entrega acordada",IF(AND(L605&lt;&gt;"Recibido",L605&lt;&gt;"Anulado",M605=""),"falta la fecha del estado",IF(AND(OR(L605="Entregado",L605="Facturado",L605="Cobrado"),N605=""),"falta «Entregado el»",IF(AND(N605&lt;&gt;"",OR(L605="Recibido",L605="Confirmado",L605="Preparado",L605="En reparto")),"tiene «Entregado el»: cambia el estado",IF(OR(INT(C605)&gt;INT(Ajustes!$C$5),AND(M605&lt;&gt;"",INT(M605)&gt;INT(Ajustes!$C$5)),AND(N605&lt;&gt;"",INT(N605)&gt;INT(Ajustes!$C$5))),"hay una fecha posterior a hoy",IF(AND(M605&lt;&gt;"",INT(M605)&lt;INT(C605)),"la fecha del estado es anterior a «Recibido el»",IF(AND(N605&lt;&gt;"",INT(N605)&lt;INT(C605)),"«Entregado el» es anterior a «Recibido el»",""))))))))))))))</f>
        <v/>
      </c>
      <c r="T605">
        <f>IF(COUNTA(B605:P605)&gt;0,1,0)</f>
        <v>0</v>
      </c>
      <c r="U605" t="str">
        <f>IF(T605=0,"",IF(AND(L605="Recibido",M605=""),IF(C605="","",C605),IF(M605="","",M605)))</f>
        <v/>
      </c>
      <c r="V605" t="str">
        <f>IF(OR(T605=0,NOT(ISNUMBER(MATCH(L605,Ajustes!$B$9:$B$17,0)))),"",IF(INDEX(Ajustes!$C$9:$C$17,MATCH(L605,Ajustes!$B$9:$B$17,0))="","",INDEX(Ajustes!$C$9:$C$17,MATCH(L605,Ajustes!$B$9:$B$17,0))))</f>
        <v/>
      </c>
      <c r="W605">
        <f>IF(AND(T605=1,N605="",OR(L605="Recibido",L605="Confirmado",L605="Preparado",L605="En reparto",L605="Incidencia")),1,0)</f>
        <v>0</v>
      </c>
      <c r="X605">
        <f>IF(S605&lt;&gt;"",1,0)</f>
        <v>0</v>
      </c>
      <c r="Y605">
        <f>IF(A605&lt;&gt;"",1,0)</f>
        <v>0</v>
      </c>
      <c r="Z605">
        <f>IF(T605=1,ROW()-5,0)</f>
        <v>0</v>
      </c>
    </row>
    <row r="606">
      <c r="A606" s="21" t="str">
        <f>IF(T606=0,"",IF(S606&lt;&gt;"","Revisa: "&amp;S606,IF(OR(L606="Cobrado",L606="Anulado"),"",IF(AND(N606="",OR(L606="Recibido",L606="Confirmado",L606="Preparado",L606="En reparto",L606="Incidencia"),ISNUMBER(I606),INT(Ajustes!$C$5)&gt;INT(I606)),"Retrasado",IF(OR(L606="Entregado",L606="Facturado"),IF(AND(ISNUMBER(V606),ISNUMBER(N606),INT(Ajustes!$C$5)-INT(N606)&gt;V606),IF(L606="Entregado","Sin facturar","Cobro vencido"),""),IF(AND(ISNUMBER(V606),ISNUMBER(Q606),Q606&gt;V606),INDEX(Ajustes!$E$9:$E$17,MATCH(L606,Ajustes!$B$9:$B$17,0)),""))))))</f>
        <v/>
      </c>
      <c r="B606" s="22" t="n"/>
      <c r="C606" s="23" t="n"/>
      <c r="D606" s="24" t="n"/>
      <c r="E606" s="25" t="n"/>
      <c r="F606" s="25" t="n"/>
      <c r="G606" s="25" t="n"/>
      <c r="H606" s="26" t="n"/>
      <c r="I606" s="23" t="n"/>
      <c r="J606" s="25" t="n"/>
      <c r="K606" s="25" t="n"/>
      <c r="L606" s="25" t="n"/>
      <c r="M606" s="23" t="n"/>
      <c r="N606" s="23" t="n"/>
      <c r="O606" s="27" t="n"/>
      <c r="P606" s="25" t="n"/>
      <c r="Q606" s="28" t="str">
        <f>IF(OR(T606=0,L606="Cobrado",L606="Anulado",NOT(ISNUMBER(U606))),"",MAX(0,INT(Ajustes!$C$5)-INT(U606)))</f>
        <v/>
      </c>
      <c r="R606" s="28" t="str">
        <f>IF(OR(T606=0,L606="Anulado",NOT(ISNUMBER(N606)),NOT(ISNUMBER(I606))),"",IF(INT(N606)=INT(I606),"Sí",IF(INT(N606)&gt;INT(I606),"Tarde","Antes")))</f>
        <v/>
      </c>
      <c r="S606" t="str">
        <f>IF(T606=0,"",IF(L606="","falta el estado",IF(NOT(ISNUMBER(MATCH(L606,Ajustes!$B$9:$B$17,0))),"el estado no es de la lista",IF(E606="","falta el cliente",IF(OR(AND(C606&lt;&gt;"",NOT(ISNUMBER(C606))),AND(I606&lt;&gt;"",NOT(ISNUMBER(I606))),AND(M606&lt;&gt;"",NOT(ISNUMBER(M606))),AND(N606&lt;&gt;"",NOT(ISNUMBER(N606)))),"hay una fecha mal escrita",IF(AND(H606&lt;&gt;"",NOT(ISNUMBER(H606))),"el importe no es un número",IF(C606="","falta «Recibido el»",IF(AND(L606&lt;&gt;"Recibido",L606&lt;&gt;"Anulado",I606=""),"falta la entrega acordada",IF(AND(L606&lt;&gt;"Recibido",L606&lt;&gt;"Anulado",M606=""),"falta la fecha del estado",IF(AND(OR(L606="Entregado",L606="Facturado",L606="Cobrado"),N606=""),"falta «Entregado el»",IF(AND(N606&lt;&gt;"",OR(L606="Recibido",L606="Confirmado",L606="Preparado",L606="En reparto")),"tiene «Entregado el»: cambia el estado",IF(OR(INT(C606)&gt;INT(Ajustes!$C$5),AND(M606&lt;&gt;"",INT(M606)&gt;INT(Ajustes!$C$5)),AND(N606&lt;&gt;"",INT(N606)&gt;INT(Ajustes!$C$5))),"hay una fecha posterior a hoy",IF(AND(M606&lt;&gt;"",INT(M606)&lt;INT(C606)),"la fecha del estado es anterior a «Recibido el»",IF(AND(N606&lt;&gt;"",INT(N606)&lt;INT(C606)),"«Entregado el» es anterior a «Recibido el»",""))))))))))))))</f>
        <v/>
      </c>
      <c r="T606">
        <f>IF(COUNTA(B606:P606)&gt;0,1,0)</f>
        <v>0</v>
      </c>
      <c r="U606" t="str">
        <f>IF(T606=0,"",IF(AND(L606="Recibido",M606=""),IF(C606="","",C606),IF(M606="","",M606)))</f>
        <v/>
      </c>
      <c r="V606" t="str">
        <f>IF(OR(T606=0,NOT(ISNUMBER(MATCH(L606,Ajustes!$B$9:$B$17,0)))),"",IF(INDEX(Ajustes!$C$9:$C$17,MATCH(L606,Ajustes!$B$9:$B$17,0))="","",INDEX(Ajustes!$C$9:$C$17,MATCH(L606,Ajustes!$B$9:$B$17,0))))</f>
        <v/>
      </c>
      <c r="W606">
        <f>IF(AND(T606=1,N606="",OR(L606="Recibido",L606="Confirmado",L606="Preparado",L606="En reparto",L606="Incidencia")),1,0)</f>
        <v>0</v>
      </c>
      <c r="X606">
        <f>IF(S606&lt;&gt;"",1,0)</f>
        <v>0</v>
      </c>
      <c r="Y606">
        <f>IF(A606&lt;&gt;"",1,0)</f>
        <v>0</v>
      </c>
      <c r="Z606">
        <f>IF(T606=1,ROW()-5,0)</f>
        <v>0</v>
      </c>
    </row>
    <row r="607">
      <c r="A607" s="21" t="str">
        <f>IF(T607=0,"",IF(S607&lt;&gt;"","Revisa: "&amp;S607,IF(OR(L607="Cobrado",L607="Anulado"),"",IF(AND(N607="",OR(L607="Recibido",L607="Confirmado",L607="Preparado",L607="En reparto",L607="Incidencia"),ISNUMBER(I607),INT(Ajustes!$C$5)&gt;INT(I607)),"Retrasado",IF(OR(L607="Entregado",L607="Facturado"),IF(AND(ISNUMBER(V607),ISNUMBER(N607),INT(Ajustes!$C$5)-INT(N607)&gt;V607),IF(L607="Entregado","Sin facturar","Cobro vencido"),""),IF(AND(ISNUMBER(V607),ISNUMBER(Q607),Q607&gt;V607),INDEX(Ajustes!$E$9:$E$17,MATCH(L607,Ajustes!$B$9:$B$17,0)),""))))))</f>
        <v/>
      </c>
      <c r="B607" s="22" t="n"/>
      <c r="C607" s="23" t="n"/>
      <c r="D607" s="24" t="n"/>
      <c r="E607" s="25" t="n"/>
      <c r="F607" s="25" t="n"/>
      <c r="G607" s="25" t="n"/>
      <c r="H607" s="26" t="n"/>
      <c r="I607" s="23" t="n"/>
      <c r="J607" s="25" t="n"/>
      <c r="K607" s="25" t="n"/>
      <c r="L607" s="25" t="n"/>
      <c r="M607" s="23" t="n"/>
      <c r="N607" s="23" t="n"/>
      <c r="O607" s="27" t="n"/>
      <c r="P607" s="25" t="n"/>
      <c r="Q607" s="28" t="str">
        <f>IF(OR(T607=0,L607="Cobrado",L607="Anulado",NOT(ISNUMBER(U607))),"",MAX(0,INT(Ajustes!$C$5)-INT(U607)))</f>
        <v/>
      </c>
      <c r="R607" s="28" t="str">
        <f>IF(OR(T607=0,L607="Anulado",NOT(ISNUMBER(N607)),NOT(ISNUMBER(I607))),"",IF(INT(N607)=INT(I607),"Sí",IF(INT(N607)&gt;INT(I607),"Tarde","Antes")))</f>
        <v/>
      </c>
      <c r="S607" t="str">
        <f>IF(T607=0,"",IF(L607="","falta el estado",IF(NOT(ISNUMBER(MATCH(L607,Ajustes!$B$9:$B$17,0))),"el estado no es de la lista",IF(E607="","falta el cliente",IF(OR(AND(C607&lt;&gt;"",NOT(ISNUMBER(C607))),AND(I607&lt;&gt;"",NOT(ISNUMBER(I607))),AND(M607&lt;&gt;"",NOT(ISNUMBER(M607))),AND(N607&lt;&gt;"",NOT(ISNUMBER(N607)))),"hay una fecha mal escrita",IF(AND(H607&lt;&gt;"",NOT(ISNUMBER(H607))),"el importe no es un número",IF(C607="","falta «Recibido el»",IF(AND(L607&lt;&gt;"Recibido",L607&lt;&gt;"Anulado",I607=""),"falta la entrega acordada",IF(AND(L607&lt;&gt;"Recibido",L607&lt;&gt;"Anulado",M607=""),"falta la fecha del estado",IF(AND(OR(L607="Entregado",L607="Facturado",L607="Cobrado"),N607=""),"falta «Entregado el»",IF(AND(N607&lt;&gt;"",OR(L607="Recibido",L607="Confirmado",L607="Preparado",L607="En reparto")),"tiene «Entregado el»: cambia el estado",IF(OR(INT(C607)&gt;INT(Ajustes!$C$5),AND(M607&lt;&gt;"",INT(M607)&gt;INT(Ajustes!$C$5)),AND(N607&lt;&gt;"",INT(N607)&gt;INT(Ajustes!$C$5))),"hay una fecha posterior a hoy",IF(AND(M607&lt;&gt;"",INT(M607)&lt;INT(C607)),"la fecha del estado es anterior a «Recibido el»",IF(AND(N607&lt;&gt;"",INT(N607)&lt;INT(C607)),"«Entregado el» es anterior a «Recibido el»",""))))))))))))))</f>
        <v/>
      </c>
      <c r="T607">
        <f>IF(COUNTA(B607:P607)&gt;0,1,0)</f>
        <v>0</v>
      </c>
      <c r="U607" t="str">
        <f>IF(T607=0,"",IF(AND(L607="Recibido",M607=""),IF(C607="","",C607),IF(M607="","",M607)))</f>
        <v/>
      </c>
      <c r="V607" t="str">
        <f>IF(OR(T607=0,NOT(ISNUMBER(MATCH(L607,Ajustes!$B$9:$B$17,0)))),"",IF(INDEX(Ajustes!$C$9:$C$17,MATCH(L607,Ajustes!$B$9:$B$17,0))="","",INDEX(Ajustes!$C$9:$C$17,MATCH(L607,Ajustes!$B$9:$B$17,0))))</f>
        <v/>
      </c>
      <c r="W607">
        <f>IF(AND(T607=1,N607="",OR(L607="Recibido",L607="Confirmado",L607="Preparado",L607="En reparto",L607="Incidencia")),1,0)</f>
        <v>0</v>
      </c>
      <c r="X607">
        <f>IF(S607&lt;&gt;"",1,0)</f>
        <v>0</v>
      </c>
      <c r="Y607">
        <f>IF(A607&lt;&gt;"",1,0)</f>
        <v>0</v>
      </c>
      <c r="Z607">
        <f>IF(T607=1,ROW()-5,0)</f>
        <v>0</v>
      </c>
    </row>
    <row r="608">
      <c r="A608" s="21" t="str">
        <f>IF(T608=0,"",IF(S608&lt;&gt;"","Revisa: "&amp;S608,IF(OR(L608="Cobrado",L608="Anulado"),"",IF(AND(N608="",OR(L608="Recibido",L608="Confirmado",L608="Preparado",L608="En reparto",L608="Incidencia"),ISNUMBER(I608),INT(Ajustes!$C$5)&gt;INT(I608)),"Retrasado",IF(OR(L608="Entregado",L608="Facturado"),IF(AND(ISNUMBER(V608),ISNUMBER(N608),INT(Ajustes!$C$5)-INT(N608)&gt;V608),IF(L608="Entregado","Sin facturar","Cobro vencido"),""),IF(AND(ISNUMBER(V608),ISNUMBER(Q608),Q608&gt;V608),INDEX(Ajustes!$E$9:$E$17,MATCH(L608,Ajustes!$B$9:$B$17,0)),""))))))</f>
        <v/>
      </c>
      <c r="B608" s="22" t="n"/>
      <c r="C608" s="23" t="n"/>
      <c r="D608" s="24" t="n"/>
      <c r="E608" s="25" t="n"/>
      <c r="F608" s="25" t="n"/>
      <c r="G608" s="25" t="n"/>
      <c r="H608" s="26" t="n"/>
      <c r="I608" s="23" t="n"/>
      <c r="J608" s="25" t="n"/>
      <c r="K608" s="25" t="n"/>
      <c r="L608" s="25" t="n"/>
      <c r="M608" s="23" t="n"/>
      <c r="N608" s="23" t="n"/>
      <c r="O608" s="27" t="n"/>
      <c r="P608" s="25" t="n"/>
      <c r="Q608" s="28" t="str">
        <f>IF(OR(T608=0,L608="Cobrado",L608="Anulado",NOT(ISNUMBER(U608))),"",MAX(0,INT(Ajustes!$C$5)-INT(U608)))</f>
        <v/>
      </c>
      <c r="R608" s="28" t="str">
        <f>IF(OR(T608=0,L608="Anulado",NOT(ISNUMBER(N608)),NOT(ISNUMBER(I608))),"",IF(INT(N608)=INT(I608),"Sí",IF(INT(N608)&gt;INT(I608),"Tarde","Antes")))</f>
        <v/>
      </c>
      <c r="S608" t="str">
        <f>IF(T608=0,"",IF(L608="","falta el estado",IF(NOT(ISNUMBER(MATCH(L608,Ajustes!$B$9:$B$17,0))),"el estado no es de la lista",IF(E608="","falta el cliente",IF(OR(AND(C608&lt;&gt;"",NOT(ISNUMBER(C608))),AND(I608&lt;&gt;"",NOT(ISNUMBER(I608))),AND(M608&lt;&gt;"",NOT(ISNUMBER(M608))),AND(N608&lt;&gt;"",NOT(ISNUMBER(N608)))),"hay una fecha mal escrita",IF(AND(H608&lt;&gt;"",NOT(ISNUMBER(H608))),"el importe no es un número",IF(C608="","falta «Recibido el»",IF(AND(L608&lt;&gt;"Recibido",L608&lt;&gt;"Anulado",I608=""),"falta la entrega acordada",IF(AND(L608&lt;&gt;"Recibido",L608&lt;&gt;"Anulado",M608=""),"falta la fecha del estado",IF(AND(OR(L608="Entregado",L608="Facturado",L608="Cobrado"),N608=""),"falta «Entregado el»",IF(AND(N608&lt;&gt;"",OR(L608="Recibido",L608="Confirmado",L608="Preparado",L608="En reparto")),"tiene «Entregado el»: cambia el estado",IF(OR(INT(C608)&gt;INT(Ajustes!$C$5),AND(M608&lt;&gt;"",INT(M608)&gt;INT(Ajustes!$C$5)),AND(N608&lt;&gt;"",INT(N608)&gt;INT(Ajustes!$C$5))),"hay una fecha posterior a hoy",IF(AND(M608&lt;&gt;"",INT(M608)&lt;INT(C608)),"la fecha del estado es anterior a «Recibido el»",IF(AND(N608&lt;&gt;"",INT(N608)&lt;INT(C608)),"«Entregado el» es anterior a «Recibido el»",""))))))))))))))</f>
        <v/>
      </c>
      <c r="T608">
        <f>IF(COUNTA(B608:P608)&gt;0,1,0)</f>
        <v>0</v>
      </c>
      <c r="U608" t="str">
        <f>IF(T608=0,"",IF(AND(L608="Recibido",M608=""),IF(C608="","",C608),IF(M608="","",M608)))</f>
        <v/>
      </c>
      <c r="V608" t="str">
        <f>IF(OR(T608=0,NOT(ISNUMBER(MATCH(L608,Ajustes!$B$9:$B$17,0)))),"",IF(INDEX(Ajustes!$C$9:$C$17,MATCH(L608,Ajustes!$B$9:$B$17,0))="","",INDEX(Ajustes!$C$9:$C$17,MATCH(L608,Ajustes!$B$9:$B$17,0))))</f>
        <v/>
      </c>
      <c r="W608">
        <f>IF(AND(T608=1,N608="",OR(L608="Recibido",L608="Confirmado",L608="Preparado",L608="En reparto",L608="Incidencia")),1,0)</f>
        <v>0</v>
      </c>
      <c r="X608">
        <f>IF(S608&lt;&gt;"",1,0)</f>
        <v>0</v>
      </c>
      <c r="Y608">
        <f>IF(A608&lt;&gt;"",1,0)</f>
        <v>0</v>
      </c>
      <c r="Z608">
        <f>IF(T608=1,ROW()-5,0)</f>
        <v>0</v>
      </c>
    </row>
    <row r="609">
      <c r="A609" s="21" t="str">
        <f>IF(T609=0,"",IF(S609&lt;&gt;"","Revisa: "&amp;S609,IF(OR(L609="Cobrado",L609="Anulado"),"",IF(AND(N609="",OR(L609="Recibido",L609="Confirmado",L609="Preparado",L609="En reparto",L609="Incidencia"),ISNUMBER(I609),INT(Ajustes!$C$5)&gt;INT(I609)),"Retrasado",IF(OR(L609="Entregado",L609="Facturado"),IF(AND(ISNUMBER(V609),ISNUMBER(N609),INT(Ajustes!$C$5)-INT(N609)&gt;V609),IF(L609="Entregado","Sin facturar","Cobro vencido"),""),IF(AND(ISNUMBER(V609),ISNUMBER(Q609),Q609&gt;V609),INDEX(Ajustes!$E$9:$E$17,MATCH(L609,Ajustes!$B$9:$B$17,0)),""))))))</f>
        <v/>
      </c>
      <c r="B609" s="22" t="n"/>
      <c r="C609" s="23" t="n"/>
      <c r="D609" s="24" t="n"/>
      <c r="E609" s="25" t="n"/>
      <c r="F609" s="25" t="n"/>
      <c r="G609" s="25" t="n"/>
      <c r="H609" s="26" t="n"/>
      <c r="I609" s="23" t="n"/>
      <c r="J609" s="25" t="n"/>
      <c r="K609" s="25" t="n"/>
      <c r="L609" s="25" t="n"/>
      <c r="M609" s="23" t="n"/>
      <c r="N609" s="23" t="n"/>
      <c r="O609" s="27" t="n"/>
      <c r="P609" s="25" t="n"/>
      <c r="Q609" s="28" t="str">
        <f>IF(OR(T609=0,L609="Cobrado",L609="Anulado",NOT(ISNUMBER(U609))),"",MAX(0,INT(Ajustes!$C$5)-INT(U609)))</f>
        <v/>
      </c>
      <c r="R609" s="28" t="str">
        <f>IF(OR(T609=0,L609="Anulado",NOT(ISNUMBER(N609)),NOT(ISNUMBER(I609))),"",IF(INT(N609)=INT(I609),"Sí",IF(INT(N609)&gt;INT(I609),"Tarde","Antes")))</f>
        <v/>
      </c>
      <c r="S609" t="str">
        <f>IF(T609=0,"",IF(L609="","falta el estado",IF(NOT(ISNUMBER(MATCH(L609,Ajustes!$B$9:$B$17,0))),"el estado no es de la lista",IF(E609="","falta el cliente",IF(OR(AND(C609&lt;&gt;"",NOT(ISNUMBER(C609))),AND(I609&lt;&gt;"",NOT(ISNUMBER(I609))),AND(M609&lt;&gt;"",NOT(ISNUMBER(M609))),AND(N609&lt;&gt;"",NOT(ISNUMBER(N609)))),"hay una fecha mal escrita",IF(AND(H609&lt;&gt;"",NOT(ISNUMBER(H609))),"el importe no es un número",IF(C609="","falta «Recibido el»",IF(AND(L609&lt;&gt;"Recibido",L609&lt;&gt;"Anulado",I609=""),"falta la entrega acordada",IF(AND(L609&lt;&gt;"Recibido",L609&lt;&gt;"Anulado",M609=""),"falta la fecha del estado",IF(AND(OR(L609="Entregado",L609="Facturado",L609="Cobrado"),N609=""),"falta «Entregado el»",IF(AND(N609&lt;&gt;"",OR(L609="Recibido",L609="Confirmado",L609="Preparado",L609="En reparto")),"tiene «Entregado el»: cambia el estado",IF(OR(INT(C609)&gt;INT(Ajustes!$C$5),AND(M609&lt;&gt;"",INT(M609)&gt;INT(Ajustes!$C$5)),AND(N609&lt;&gt;"",INT(N609)&gt;INT(Ajustes!$C$5))),"hay una fecha posterior a hoy",IF(AND(M609&lt;&gt;"",INT(M609)&lt;INT(C609)),"la fecha del estado es anterior a «Recibido el»",IF(AND(N609&lt;&gt;"",INT(N609)&lt;INT(C609)),"«Entregado el» es anterior a «Recibido el»",""))))))))))))))</f>
        <v/>
      </c>
      <c r="T609">
        <f>IF(COUNTA(B609:P609)&gt;0,1,0)</f>
        <v>0</v>
      </c>
      <c r="U609" t="str">
        <f>IF(T609=0,"",IF(AND(L609="Recibido",M609=""),IF(C609="","",C609),IF(M609="","",M609)))</f>
        <v/>
      </c>
      <c r="V609" t="str">
        <f>IF(OR(T609=0,NOT(ISNUMBER(MATCH(L609,Ajustes!$B$9:$B$17,0)))),"",IF(INDEX(Ajustes!$C$9:$C$17,MATCH(L609,Ajustes!$B$9:$B$17,0))="","",INDEX(Ajustes!$C$9:$C$17,MATCH(L609,Ajustes!$B$9:$B$17,0))))</f>
        <v/>
      </c>
      <c r="W609">
        <f>IF(AND(T609=1,N609="",OR(L609="Recibido",L609="Confirmado",L609="Preparado",L609="En reparto",L609="Incidencia")),1,0)</f>
        <v>0</v>
      </c>
      <c r="X609">
        <f>IF(S609&lt;&gt;"",1,0)</f>
        <v>0</v>
      </c>
      <c r="Y609">
        <f>IF(A609&lt;&gt;"",1,0)</f>
        <v>0</v>
      </c>
      <c r="Z609">
        <f>IF(T609=1,ROW()-5,0)</f>
        <v>0</v>
      </c>
    </row>
    <row r="610">
      <c r="A610" s="21" t="str">
        <f>IF(T610=0,"",IF(S610&lt;&gt;"","Revisa: "&amp;S610,IF(OR(L610="Cobrado",L610="Anulado"),"",IF(AND(N610="",OR(L610="Recibido",L610="Confirmado",L610="Preparado",L610="En reparto",L610="Incidencia"),ISNUMBER(I610),INT(Ajustes!$C$5)&gt;INT(I610)),"Retrasado",IF(OR(L610="Entregado",L610="Facturado"),IF(AND(ISNUMBER(V610),ISNUMBER(N610),INT(Ajustes!$C$5)-INT(N610)&gt;V610),IF(L610="Entregado","Sin facturar","Cobro vencido"),""),IF(AND(ISNUMBER(V610),ISNUMBER(Q610),Q610&gt;V610),INDEX(Ajustes!$E$9:$E$17,MATCH(L610,Ajustes!$B$9:$B$17,0)),""))))))</f>
        <v/>
      </c>
      <c r="B610" s="22" t="n"/>
      <c r="C610" s="23" t="n"/>
      <c r="D610" s="24" t="n"/>
      <c r="E610" s="25" t="n"/>
      <c r="F610" s="25" t="n"/>
      <c r="G610" s="25" t="n"/>
      <c r="H610" s="26" t="n"/>
      <c r="I610" s="23" t="n"/>
      <c r="J610" s="25" t="n"/>
      <c r="K610" s="25" t="n"/>
      <c r="L610" s="25" t="n"/>
      <c r="M610" s="23" t="n"/>
      <c r="N610" s="23" t="n"/>
      <c r="O610" s="27" t="n"/>
      <c r="P610" s="25" t="n"/>
      <c r="Q610" s="28" t="str">
        <f>IF(OR(T610=0,L610="Cobrado",L610="Anulado",NOT(ISNUMBER(U610))),"",MAX(0,INT(Ajustes!$C$5)-INT(U610)))</f>
        <v/>
      </c>
      <c r="R610" s="28" t="str">
        <f>IF(OR(T610=0,L610="Anulado",NOT(ISNUMBER(N610)),NOT(ISNUMBER(I610))),"",IF(INT(N610)=INT(I610),"Sí",IF(INT(N610)&gt;INT(I610),"Tarde","Antes")))</f>
        <v/>
      </c>
      <c r="S610" t="str">
        <f>IF(T610=0,"",IF(L610="","falta el estado",IF(NOT(ISNUMBER(MATCH(L610,Ajustes!$B$9:$B$17,0))),"el estado no es de la lista",IF(E610="","falta el cliente",IF(OR(AND(C610&lt;&gt;"",NOT(ISNUMBER(C610))),AND(I610&lt;&gt;"",NOT(ISNUMBER(I610))),AND(M610&lt;&gt;"",NOT(ISNUMBER(M610))),AND(N610&lt;&gt;"",NOT(ISNUMBER(N610)))),"hay una fecha mal escrita",IF(AND(H610&lt;&gt;"",NOT(ISNUMBER(H610))),"el importe no es un número",IF(C610="","falta «Recibido el»",IF(AND(L610&lt;&gt;"Recibido",L610&lt;&gt;"Anulado",I610=""),"falta la entrega acordada",IF(AND(L610&lt;&gt;"Recibido",L610&lt;&gt;"Anulado",M610=""),"falta la fecha del estado",IF(AND(OR(L610="Entregado",L610="Facturado",L610="Cobrado"),N610=""),"falta «Entregado el»",IF(AND(N610&lt;&gt;"",OR(L610="Recibido",L610="Confirmado",L610="Preparado",L610="En reparto")),"tiene «Entregado el»: cambia el estado",IF(OR(INT(C610)&gt;INT(Ajustes!$C$5),AND(M610&lt;&gt;"",INT(M610)&gt;INT(Ajustes!$C$5)),AND(N610&lt;&gt;"",INT(N610)&gt;INT(Ajustes!$C$5))),"hay una fecha posterior a hoy",IF(AND(M610&lt;&gt;"",INT(M610)&lt;INT(C610)),"la fecha del estado es anterior a «Recibido el»",IF(AND(N610&lt;&gt;"",INT(N610)&lt;INT(C610)),"«Entregado el» es anterior a «Recibido el»",""))))))))))))))</f>
        <v/>
      </c>
      <c r="T610">
        <f>IF(COUNTA(B610:P610)&gt;0,1,0)</f>
        <v>0</v>
      </c>
      <c r="U610" t="str">
        <f>IF(T610=0,"",IF(AND(L610="Recibido",M610=""),IF(C610="","",C610),IF(M610="","",M610)))</f>
        <v/>
      </c>
      <c r="V610" t="str">
        <f>IF(OR(T610=0,NOT(ISNUMBER(MATCH(L610,Ajustes!$B$9:$B$17,0)))),"",IF(INDEX(Ajustes!$C$9:$C$17,MATCH(L610,Ajustes!$B$9:$B$17,0))="","",INDEX(Ajustes!$C$9:$C$17,MATCH(L610,Ajustes!$B$9:$B$17,0))))</f>
        <v/>
      </c>
      <c r="W610">
        <f>IF(AND(T610=1,N610="",OR(L610="Recibido",L610="Confirmado",L610="Preparado",L610="En reparto",L610="Incidencia")),1,0)</f>
        <v>0</v>
      </c>
      <c r="X610">
        <f>IF(S610&lt;&gt;"",1,0)</f>
        <v>0</v>
      </c>
      <c r="Y610">
        <f>IF(A610&lt;&gt;"",1,0)</f>
        <v>0</v>
      </c>
      <c r="Z610">
        <f>IF(T610=1,ROW()-5,0)</f>
        <v>0</v>
      </c>
    </row>
    <row r="611">
      <c r="A611" s="21" t="str">
        <f>IF(T611=0,"",IF(S611&lt;&gt;"","Revisa: "&amp;S611,IF(OR(L611="Cobrado",L611="Anulado"),"",IF(AND(N611="",OR(L611="Recibido",L611="Confirmado",L611="Preparado",L611="En reparto",L611="Incidencia"),ISNUMBER(I611),INT(Ajustes!$C$5)&gt;INT(I611)),"Retrasado",IF(OR(L611="Entregado",L611="Facturado"),IF(AND(ISNUMBER(V611),ISNUMBER(N611),INT(Ajustes!$C$5)-INT(N611)&gt;V611),IF(L611="Entregado","Sin facturar","Cobro vencido"),""),IF(AND(ISNUMBER(V611),ISNUMBER(Q611),Q611&gt;V611),INDEX(Ajustes!$E$9:$E$17,MATCH(L611,Ajustes!$B$9:$B$17,0)),""))))))</f>
        <v/>
      </c>
      <c r="B611" s="22" t="n"/>
      <c r="C611" s="23" t="n"/>
      <c r="D611" s="24" t="n"/>
      <c r="E611" s="25" t="n"/>
      <c r="F611" s="25" t="n"/>
      <c r="G611" s="25" t="n"/>
      <c r="H611" s="26" t="n"/>
      <c r="I611" s="23" t="n"/>
      <c r="J611" s="25" t="n"/>
      <c r="K611" s="25" t="n"/>
      <c r="L611" s="25" t="n"/>
      <c r="M611" s="23" t="n"/>
      <c r="N611" s="23" t="n"/>
      <c r="O611" s="27" t="n"/>
      <c r="P611" s="25" t="n"/>
      <c r="Q611" s="28" t="str">
        <f>IF(OR(T611=0,L611="Cobrado",L611="Anulado",NOT(ISNUMBER(U611))),"",MAX(0,INT(Ajustes!$C$5)-INT(U611)))</f>
        <v/>
      </c>
      <c r="R611" s="28" t="str">
        <f>IF(OR(T611=0,L611="Anulado",NOT(ISNUMBER(N611)),NOT(ISNUMBER(I611))),"",IF(INT(N611)=INT(I611),"Sí",IF(INT(N611)&gt;INT(I611),"Tarde","Antes")))</f>
        <v/>
      </c>
      <c r="S611" t="str">
        <f>IF(T611=0,"",IF(L611="","falta el estado",IF(NOT(ISNUMBER(MATCH(L611,Ajustes!$B$9:$B$17,0))),"el estado no es de la lista",IF(E611="","falta el cliente",IF(OR(AND(C611&lt;&gt;"",NOT(ISNUMBER(C611))),AND(I611&lt;&gt;"",NOT(ISNUMBER(I611))),AND(M611&lt;&gt;"",NOT(ISNUMBER(M611))),AND(N611&lt;&gt;"",NOT(ISNUMBER(N611)))),"hay una fecha mal escrita",IF(AND(H611&lt;&gt;"",NOT(ISNUMBER(H611))),"el importe no es un número",IF(C611="","falta «Recibido el»",IF(AND(L611&lt;&gt;"Recibido",L611&lt;&gt;"Anulado",I611=""),"falta la entrega acordada",IF(AND(L611&lt;&gt;"Recibido",L611&lt;&gt;"Anulado",M611=""),"falta la fecha del estado",IF(AND(OR(L611="Entregado",L611="Facturado",L611="Cobrado"),N611=""),"falta «Entregado el»",IF(AND(N611&lt;&gt;"",OR(L611="Recibido",L611="Confirmado",L611="Preparado",L611="En reparto")),"tiene «Entregado el»: cambia el estado",IF(OR(INT(C611)&gt;INT(Ajustes!$C$5),AND(M611&lt;&gt;"",INT(M611)&gt;INT(Ajustes!$C$5)),AND(N611&lt;&gt;"",INT(N611)&gt;INT(Ajustes!$C$5))),"hay una fecha posterior a hoy",IF(AND(M611&lt;&gt;"",INT(M611)&lt;INT(C611)),"la fecha del estado es anterior a «Recibido el»",IF(AND(N611&lt;&gt;"",INT(N611)&lt;INT(C611)),"«Entregado el» es anterior a «Recibido el»",""))))))))))))))</f>
        <v/>
      </c>
      <c r="T611">
        <f>IF(COUNTA(B611:P611)&gt;0,1,0)</f>
        <v>0</v>
      </c>
      <c r="U611" t="str">
        <f>IF(T611=0,"",IF(AND(L611="Recibido",M611=""),IF(C611="","",C611),IF(M611="","",M611)))</f>
        <v/>
      </c>
      <c r="V611" t="str">
        <f>IF(OR(T611=0,NOT(ISNUMBER(MATCH(L611,Ajustes!$B$9:$B$17,0)))),"",IF(INDEX(Ajustes!$C$9:$C$17,MATCH(L611,Ajustes!$B$9:$B$17,0))="","",INDEX(Ajustes!$C$9:$C$17,MATCH(L611,Ajustes!$B$9:$B$17,0))))</f>
        <v/>
      </c>
      <c r="W611">
        <f>IF(AND(T611=1,N611="",OR(L611="Recibido",L611="Confirmado",L611="Preparado",L611="En reparto",L611="Incidencia")),1,0)</f>
        <v>0</v>
      </c>
      <c r="X611">
        <f>IF(S611&lt;&gt;"",1,0)</f>
        <v>0</v>
      </c>
      <c r="Y611">
        <f>IF(A611&lt;&gt;"",1,0)</f>
        <v>0</v>
      </c>
      <c r="Z611">
        <f>IF(T611=1,ROW()-5,0)</f>
        <v>0</v>
      </c>
    </row>
    <row r="612">
      <c r="A612" s="21" t="str">
        <f>IF(T612=0,"",IF(S612&lt;&gt;"","Revisa: "&amp;S612,IF(OR(L612="Cobrado",L612="Anulado"),"",IF(AND(N612="",OR(L612="Recibido",L612="Confirmado",L612="Preparado",L612="En reparto",L612="Incidencia"),ISNUMBER(I612),INT(Ajustes!$C$5)&gt;INT(I612)),"Retrasado",IF(OR(L612="Entregado",L612="Facturado"),IF(AND(ISNUMBER(V612),ISNUMBER(N612),INT(Ajustes!$C$5)-INT(N612)&gt;V612),IF(L612="Entregado","Sin facturar","Cobro vencido"),""),IF(AND(ISNUMBER(V612),ISNUMBER(Q612),Q612&gt;V612),INDEX(Ajustes!$E$9:$E$17,MATCH(L612,Ajustes!$B$9:$B$17,0)),""))))))</f>
        <v/>
      </c>
      <c r="B612" s="22" t="n"/>
      <c r="C612" s="23" t="n"/>
      <c r="D612" s="24" t="n"/>
      <c r="E612" s="25" t="n"/>
      <c r="F612" s="25" t="n"/>
      <c r="G612" s="25" t="n"/>
      <c r="H612" s="26" t="n"/>
      <c r="I612" s="23" t="n"/>
      <c r="J612" s="25" t="n"/>
      <c r="K612" s="25" t="n"/>
      <c r="L612" s="25" t="n"/>
      <c r="M612" s="23" t="n"/>
      <c r="N612" s="23" t="n"/>
      <c r="O612" s="27" t="n"/>
      <c r="P612" s="25" t="n"/>
      <c r="Q612" s="28" t="str">
        <f>IF(OR(T612=0,L612="Cobrado",L612="Anulado",NOT(ISNUMBER(U612))),"",MAX(0,INT(Ajustes!$C$5)-INT(U612)))</f>
        <v/>
      </c>
      <c r="R612" s="28" t="str">
        <f>IF(OR(T612=0,L612="Anulado",NOT(ISNUMBER(N612)),NOT(ISNUMBER(I612))),"",IF(INT(N612)=INT(I612),"Sí",IF(INT(N612)&gt;INT(I612),"Tarde","Antes")))</f>
        <v/>
      </c>
      <c r="S612" t="str">
        <f>IF(T612=0,"",IF(L612="","falta el estado",IF(NOT(ISNUMBER(MATCH(L612,Ajustes!$B$9:$B$17,0))),"el estado no es de la lista",IF(E612="","falta el cliente",IF(OR(AND(C612&lt;&gt;"",NOT(ISNUMBER(C612))),AND(I612&lt;&gt;"",NOT(ISNUMBER(I612))),AND(M612&lt;&gt;"",NOT(ISNUMBER(M612))),AND(N612&lt;&gt;"",NOT(ISNUMBER(N612)))),"hay una fecha mal escrita",IF(AND(H612&lt;&gt;"",NOT(ISNUMBER(H612))),"el importe no es un número",IF(C612="","falta «Recibido el»",IF(AND(L612&lt;&gt;"Recibido",L612&lt;&gt;"Anulado",I612=""),"falta la entrega acordada",IF(AND(L612&lt;&gt;"Recibido",L612&lt;&gt;"Anulado",M612=""),"falta la fecha del estado",IF(AND(OR(L612="Entregado",L612="Facturado",L612="Cobrado"),N612=""),"falta «Entregado el»",IF(AND(N612&lt;&gt;"",OR(L612="Recibido",L612="Confirmado",L612="Preparado",L612="En reparto")),"tiene «Entregado el»: cambia el estado",IF(OR(INT(C612)&gt;INT(Ajustes!$C$5),AND(M612&lt;&gt;"",INT(M612)&gt;INT(Ajustes!$C$5)),AND(N612&lt;&gt;"",INT(N612)&gt;INT(Ajustes!$C$5))),"hay una fecha posterior a hoy",IF(AND(M612&lt;&gt;"",INT(M612)&lt;INT(C612)),"la fecha del estado es anterior a «Recibido el»",IF(AND(N612&lt;&gt;"",INT(N612)&lt;INT(C612)),"«Entregado el» es anterior a «Recibido el»",""))))))))))))))</f>
        <v/>
      </c>
      <c r="T612">
        <f>IF(COUNTA(B612:P612)&gt;0,1,0)</f>
        <v>0</v>
      </c>
      <c r="U612" t="str">
        <f>IF(T612=0,"",IF(AND(L612="Recibido",M612=""),IF(C612="","",C612),IF(M612="","",M612)))</f>
        <v/>
      </c>
      <c r="V612" t="str">
        <f>IF(OR(T612=0,NOT(ISNUMBER(MATCH(L612,Ajustes!$B$9:$B$17,0)))),"",IF(INDEX(Ajustes!$C$9:$C$17,MATCH(L612,Ajustes!$B$9:$B$17,0))="","",INDEX(Ajustes!$C$9:$C$17,MATCH(L612,Ajustes!$B$9:$B$17,0))))</f>
        <v/>
      </c>
      <c r="W612">
        <f>IF(AND(T612=1,N612="",OR(L612="Recibido",L612="Confirmado",L612="Preparado",L612="En reparto",L612="Incidencia")),1,0)</f>
        <v>0</v>
      </c>
      <c r="X612">
        <f>IF(S612&lt;&gt;"",1,0)</f>
        <v>0</v>
      </c>
      <c r="Y612">
        <f>IF(A612&lt;&gt;"",1,0)</f>
        <v>0</v>
      </c>
      <c r="Z612">
        <f>IF(T612=1,ROW()-5,0)</f>
        <v>0</v>
      </c>
    </row>
    <row r="613">
      <c r="A613" s="21" t="str">
        <f>IF(T613=0,"",IF(S613&lt;&gt;"","Revisa: "&amp;S613,IF(OR(L613="Cobrado",L613="Anulado"),"",IF(AND(N613="",OR(L613="Recibido",L613="Confirmado",L613="Preparado",L613="En reparto",L613="Incidencia"),ISNUMBER(I613),INT(Ajustes!$C$5)&gt;INT(I613)),"Retrasado",IF(OR(L613="Entregado",L613="Facturado"),IF(AND(ISNUMBER(V613),ISNUMBER(N613),INT(Ajustes!$C$5)-INT(N613)&gt;V613),IF(L613="Entregado","Sin facturar","Cobro vencido"),""),IF(AND(ISNUMBER(V613),ISNUMBER(Q613),Q613&gt;V613),INDEX(Ajustes!$E$9:$E$17,MATCH(L613,Ajustes!$B$9:$B$17,0)),""))))))</f>
        <v/>
      </c>
      <c r="B613" s="22" t="n"/>
      <c r="C613" s="23" t="n"/>
      <c r="D613" s="24" t="n"/>
      <c r="E613" s="25" t="n"/>
      <c r="F613" s="25" t="n"/>
      <c r="G613" s="25" t="n"/>
      <c r="H613" s="26" t="n"/>
      <c r="I613" s="23" t="n"/>
      <c r="J613" s="25" t="n"/>
      <c r="K613" s="25" t="n"/>
      <c r="L613" s="25" t="n"/>
      <c r="M613" s="23" t="n"/>
      <c r="N613" s="23" t="n"/>
      <c r="O613" s="27" t="n"/>
      <c r="P613" s="25" t="n"/>
      <c r="Q613" s="28" t="str">
        <f>IF(OR(T613=0,L613="Cobrado",L613="Anulado",NOT(ISNUMBER(U613))),"",MAX(0,INT(Ajustes!$C$5)-INT(U613)))</f>
        <v/>
      </c>
      <c r="R613" s="28" t="str">
        <f>IF(OR(T613=0,L613="Anulado",NOT(ISNUMBER(N613)),NOT(ISNUMBER(I613))),"",IF(INT(N613)=INT(I613),"Sí",IF(INT(N613)&gt;INT(I613),"Tarde","Antes")))</f>
        <v/>
      </c>
      <c r="S613" t="str">
        <f>IF(T613=0,"",IF(L613="","falta el estado",IF(NOT(ISNUMBER(MATCH(L613,Ajustes!$B$9:$B$17,0))),"el estado no es de la lista",IF(E613="","falta el cliente",IF(OR(AND(C613&lt;&gt;"",NOT(ISNUMBER(C613))),AND(I613&lt;&gt;"",NOT(ISNUMBER(I613))),AND(M613&lt;&gt;"",NOT(ISNUMBER(M613))),AND(N613&lt;&gt;"",NOT(ISNUMBER(N613)))),"hay una fecha mal escrita",IF(AND(H613&lt;&gt;"",NOT(ISNUMBER(H613))),"el importe no es un número",IF(C613="","falta «Recibido el»",IF(AND(L613&lt;&gt;"Recibido",L613&lt;&gt;"Anulado",I613=""),"falta la entrega acordada",IF(AND(L613&lt;&gt;"Recibido",L613&lt;&gt;"Anulado",M613=""),"falta la fecha del estado",IF(AND(OR(L613="Entregado",L613="Facturado",L613="Cobrado"),N613=""),"falta «Entregado el»",IF(AND(N613&lt;&gt;"",OR(L613="Recibido",L613="Confirmado",L613="Preparado",L613="En reparto")),"tiene «Entregado el»: cambia el estado",IF(OR(INT(C613)&gt;INT(Ajustes!$C$5),AND(M613&lt;&gt;"",INT(M613)&gt;INT(Ajustes!$C$5)),AND(N613&lt;&gt;"",INT(N613)&gt;INT(Ajustes!$C$5))),"hay una fecha posterior a hoy",IF(AND(M613&lt;&gt;"",INT(M613)&lt;INT(C613)),"la fecha del estado es anterior a «Recibido el»",IF(AND(N613&lt;&gt;"",INT(N613)&lt;INT(C613)),"«Entregado el» es anterior a «Recibido el»",""))))))))))))))</f>
        <v/>
      </c>
      <c r="T613">
        <f>IF(COUNTA(B613:P613)&gt;0,1,0)</f>
        <v>0</v>
      </c>
      <c r="U613" t="str">
        <f>IF(T613=0,"",IF(AND(L613="Recibido",M613=""),IF(C613="","",C613),IF(M613="","",M613)))</f>
        <v/>
      </c>
      <c r="V613" t="str">
        <f>IF(OR(T613=0,NOT(ISNUMBER(MATCH(L613,Ajustes!$B$9:$B$17,0)))),"",IF(INDEX(Ajustes!$C$9:$C$17,MATCH(L613,Ajustes!$B$9:$B$17,0))="","",INDEX(Ajustes!$C$9:$C$17,MATCH(L613,Ajustes!$B$9:$B$17,0))))</f>
        <v/>
      </c>
      <c r="W613">
        <f>IF(AND(T613=1,N613="",OR(L613="Recibido",L613="Confirmado",L613="Preparado",L613="En reparto",L613="Incidencia")),1,0)</f>
        <v>0</v>
      </c>
      <c r="X613">
        <f>IF(S613&lt;&gt;"",1,0)</f>
        <v>0</v>
      </c>
      <c r="Y613">
        <f>IF(A613&lt;&gt;"",1,0)</f>
        <v>0</v>
      </c>
      <c r="Z613">
        <f>IF(T613=1,ROW()-5,0)</f>
        <v>0</v>
      </c>
    </row>
    <row r="614">
      <c r="A614" s="21" t="str">
        <f>IF(T614=0,"",IF(S614&lt;&gt;"","Revisa: "&amp;S614,IF(OR(L614="Cobrado",L614="Anulado"),"",IF(AND(N614="",OR(L614="Recibido",L614="Confirmado",L614="Preparado",L614="En reparto",L614="Incidencia"),ISNUMBER(I614),INT(Ajustes!$C$5)&gt;INT(I614)),"Retrasado",IF(OR(L614="Entregado",L614="Facturado"),IF(AND(ISNUMBER(V614),ISNUMBER(N614),INT(Ajustes!$C$5)-INT(N614)&gt;V614),IF(L614="Entregado","Sin facturar","Cobro vencido"),""),IF(AND(ISNUMBER(V614),ISNUMBER(Q614),Q614&gt;V614),INDEX(Ajustes!$E$9:$E$17,MATCH(L614,Ajustes!$B$9:$B$17,0)),""))))))</f>
        <v/>
      </c>
      <c r="B614" s="22" t="n"/>
      <c r="C614" s="23" t="n"/>
      <c r="D614" s="24" t="n"/>
      <c r="E614" s="25" t="n"/>
      <c r="F614" s="25" t="n"/>
      <c r="G614" s="25" t="n"/>
      <c r="H614" s="26" t="n"/>
      <c r="I614" s="23" t="n"/>
      <c r="J614" s="25" t="n"/>
      <c r="K614" s="25" t="n"/>
      <c r="L614" s="25" t="n"/>
      <c r="M614" s="23" t="n"/>
      <c r="N614" s="23" t="n"/>
      <c r="O614" s="27" t="n"/>
      <c r="P614" s="25" t="n"/>
      <c r="Q614" s="28" t="str">
        <f>IF(OR(T614=0,L614="Cobrado",L614="Anulado",NOT(ISNUMBER(U614))),"",MAX(0,INT(Ajustes!$C$5)-INT(U614)))</f>
        <v/>
      </c>
      <c r="R614" s="28" t="str">
        <f>IF(OR(T614=0,L614="Anulado",NOT(ISNUMBER(N614)),NOT(ISNUMBER(I614))),"",IF(INT(N614)=INT(I614),"Sí",IF(INT(N614)&gt;INT(I614),"Tarde","Antes")))</f>
        <v/>
      </c>
      <c r="S614" t="str">
        <f>IF(T614=0,"",IF(L614="","falta el estado",IF(NOT(ISNUMBER(MATCH(L614,Ajustes!$B$9:$B$17,0))),"el estado no es de la lista",IF(E614="","falta el cliente",IF(OR(AND(C614&lt;&gt;"",NOT(ISNUMBER(C614))),AND(I614&lt;&gt;"",NOT(ISNUMBER(I614))),AND(M614&lt;&gt;"",NOT(ISNUMBER(M614))),AND(N614&lt;&gt;"",NOT(ISNUMBER(N614)))),"hay una fecha mal escrita",IF(AND(H614&lt;&gt;"",NOT(ISNUMBER(H614))),"el importe no es un número",IF(C614="","falta «Recibido el»",IF(AND(L614&lt;&gt;"Recibido",L614&lt;&gt;"Anulado",I614=""),"falta la entrega acordada",IF(AND(L614&lt;&gt;"Recibido",L614&lt;&gt;"Anulado",M614=""),"falta la fecha del estado",IF(AND(OR(L614="Entregado",L614="Facturado",L614="Cobrado"),N614=""),"falta «Entregado el»",IF(AND(N614&lt;&gt;"",OR(L614="Recibido",L614="Confirmado",L614="Preparado",L614="En reparto")),"tiene «Entregado el»: cambia el estado",IF(OR(INT(C614)&gt;INT(Ajustes!$C$5),AND(M614&lt;&gt;"",INT(M614)&gt;INT(Ajustes!$C$5)),AND(N614&lt;&gt;"",INT(N614)&gt;INT(Ajustes!$C$5))),"hay una fecha posterior a hoy",IF(AND(M614&lt;&gt;"",INT(M614)&lt;INT(C614)),"la fecha del estado es anterior a «Recibido el»",IF(AND(N614&lt;&gt;"",INT(N614)&lt;INT(C614)),"«Entregado el» es anterior a «Recibido el»",""))))))))))))))</f>
        <v/>
      </c>
      <c r="T614">
        <f>IF(COUNTA(B614:P614)&gt;0,1,0)</f>
        <v>0</v>
      </c>
      <c r="U614" t="str">
        <f>IF(T614=0,"",IF(AND(L614="Recibido",M614=""),IF(C614="","",C614),IF(M614="","",M614)))</f>
        <v/>
      </c>
      <c r="V614" t="str">
        <f>IF(OR(T614=0,NOT(ISNUMBER(MATCH(L614,Ajustes!$B$9:$B$17,0)))),"",IF(INDEX(Ajustes!$C$9:$C$17,MATCH(L614,Ajustes!$B$9:$B$17,0))="","",INDEX(Ajustes!$C$9:$C$17,MATCH(L614,Ajustes!$B$9:$B$17,0))))</f>
        <v/>
      </c>
      <c r="W614">
        <f>IF(AND(T614=1,N614="",OR(L614="Recibido",L614="Confirmado",L614="Preparado",L614="En reparto",L614="Incidencia")),1,0)</f>
        <v>0</v>
      </c>
      <c r="X614">
        <f>IF(S614&lt;&gt;"",1,0)</f>
        <v>0</v>
      </c>
      <c r="Y614">
        <f>IF(A614&lt;&gt;"",1,0)</f>
        <v>0</v>
      </c>
      <c r="Z614">
        <f>IF(T614=1,ROW()-5,0)</f>
        <v>0</v>
      </c>
    </row>
    <row r="615">
      <c r="A615" s="21" t="str">
        <f>IF(T615=0,"",IF(S615&lt;&gt;"","Revisa: "&amp;S615,IF(OR(L615="Cobrado",L615="Anulado"),"",IF(AND(N615="",OR(L615="Recibido",L615="Confirmado",L615="Preparado",L615="En reparto",L615="Incidencia"),ISNUMBER(I615),INT(Ajustes!$C$5)&gt;INT(I615)),"Retrasado",IF(OR(L615="Entregado",L615="Facturado"),IF(AND(ISNUMBER(V615),ISNUMBER(N615),INT(Ajustes!$C$5)-INT(N615)&gt;V615),IF(L615="Entregado","Sin facturar","Cobro vencido"),""),IF(AND(ISNUMBER(V615),ISNUMBER(Q615),Q615&gt;V615),INDEX(Ajustes!$E$9:$E$17,MATCH(L615,Ajustes!$B$9:$B$17,0)),""))))))</f>
        <v/>
      </c>
      <c r="B615" s="22" t="n"/>
      <c r="C615" s="23" t="n"/>
      <c r="D615" s="24" t="n"/>
      <c r="E615" s="25" t="n"/>
      <c r="F615" s="25" t="n"/>
      <c r="G615" s="25" t="n"/>
      <c r="H615" s="26" t="n"/>
      <c r="I615" s="23" t="n"/>
      <c r="J615" s="25" t="n"/>
      <c r="K615" s="25" t="n"/>
      <c r="L615" s="25" t="n"/>
      <c r="M615" s="23" t="n"/>
      <c r="N615" s="23" t="n"/>
      <c r="O615" s="27" t="n"/>
      <c r="P615" s="25" t="n"/>
      <c r="Q615" s="28" t="str">
        <f>IF(OR(T615=0,L615="Cobrado",L615="Anulado",NOT(ISNUMBER(U615))),"",MAX(0,INT(Ajustes!$C$5)-INT(U615)))</f>
        <v/>
      </c>
      <c r="R615" s="28" t="str">
        <f>IF(OR(T615=0,L615="Anulado",NOT(ISNUMBER(N615)),NOT(ISNUMBER(I615))),"",IF(INT(N615)=INT(I615),"Sí",IF(INT(N615)&gt;INT(I615),"Tarde","Antes")))</f>
        <v/>
      </c>
      <c r="S615" t="str">
        <f>IF(T615=0,"",IF(L615="","falta el estado",IF(NOT(ISNUMBER(MATCH(L615,Ajustes!$B$9:$B$17,0))),"el estado no es de la lista",IF(E615="","falta el cliente",IF(OR(AND(C615&lt;&gt;"",NOT(ISNUMBER(C615))),AND(I615&lt;&gt;"",NOT(ISNUMBER(I615))),AND(M615&lt;&gt;"",NOT(ISNUMBER(M615))),AND(N615&lt;&gt;"",NOT(ISNUMBER(N615)))),"hay una fecha mal escrita",IF(AND(H615&lt;&gt;"",NOT(ISNUMBER(H615))),"el importe no es un número",IF(C615="","falta «Recibido el»",IF(AND(L615&lt;&gt;"Recibido",L615&lt;&gt;"Anulado",I615=""),"falta la entrega acordada",IF(AND(L615&lt;&gt;"Recibido",L615&lt;&gt;"Anulado",M615=""),"falta la fecha del estado",IF(AND(OR(L615="Entregado",L615="Facturado",L615="Cobrado"),N615=""),"falta «Entregado el»",IF(AND(N615&lt;&gt;"",OR(L615="Recibido",L615="Confirmado",L615="Preparado",L615="En reparto")),"tiene «Entregado el»: cambia el estado",IF(OR(INT(C615)&gt;INT(Ajustes!$C$5),AND(M615&lt;&gt;"",INT(M615)&gt;INT(Ajustes!$C$5)),AND(N615&lt;&gt;"",INT(N615)&gt;INT(Ajustes!$C$5))),"hay una fecha posterior a hoy",IF(AND(M615&lt;&gt;"",INT(M615)&lt;INT(C615)),"la fecha del estado es anterior a «Recibido el»",IF(AND(N615&lt;&gt;"",INT(N615)&lt;INT(C615)),"«Entregado el» es anterior a «Recibido el»",""))))))))))))))</f>
        <v/>
      </c>
      <c r="T615">
        <f>IF(COUNTA(B615:P615)&gt;0,1,0)</f>
        <v>0</v>
      </c>
      <c r="U615" t="str">
        <f>IF(T615=0,"",IF(AND(L615="Recibido",M615=""),IF(C615="","",C615),IF(M615="","",M615)))</f>
        <v/>
      </c>
      <c r="V615" t="str">
        <f>IF(OR(T615=0,NOT(ISNUMBER(MATCH(L615,Ajustes!$B$9:$B$17,0)))),"",IF(INDEX(Ajustes!$C$9:$C$17,MATCH(L615,Ajustes!$B$9:$B$17,0))="","",INDEX(Ajustes!$C$9:$C$17,MATCH(L615,Ajustes!$B$9:$B$17,0))))</f>
        <v/>
      </c>
      <c r="W615">
        <f>IF(AND(T615=1,N615="",OR(L615="Recibido",L615="Confirmado",L615="Preparado",L615="En reparto",L615="Incidencia")),1,0)</f>
        <v>0</v>
      </c>
      <c r="X615">
        <f>IF(S615&lt;&gt;"",1,0)</f>
        <v>0</v>
      </c>
      <c r="Y615">
        <f>IF(A615&lt;&gt;"",1,0)</f>
        <v>0</v>
      </c>
      <c r="Z615">
        <f>IF(T615=1,ROW()-5,0)</f>
        <v>0</v>
      </c>
    </row>
    <row r="616">
      <c r="A616" s="21" t="str">
        <f>IF(T616=0,"",IF(S616&lt;&gt;"","Revisa: "&amp;S616,IF(OR(L616="Cobrado",L616="Anulado"),"",IF(AND(N616="",OR(L616="Recibido",L616="Confirmado",L616="Preparado",L616="En reparto",L616="Incidencia"),ISNUMBER(I616),INT(Ajustes!$C$5)&gt;INT(I616)),"Retrasado",IF(OR(L616="Entregado",L616="Facturado"),IF(AND(ISNUMBER(V616),ISNUMBER(N616),INT(Ajustes!$C$5)-INT(N616)&gt;V616),IF(L616="Entregado","Sin facturar","Cobro vencido"),""),IF(AND(ISNUMBER(V616),ISNUMBER(Q616),Q616&gt;V616),INDEX(Ajustes!$E$9:$E$17,MATCH(L616,Ajustes!$B$9:$B$17,0)),""))))))</f>
        <v/>
      </c>
      <c r="B616" s="22" t="n"/>
      <c r="C616" s="23" t="n"/>
      <c r="D616" s="24" t="n"/>
      <c r="E616" s="25" t="n"/>
      <c r="F616" s="25" t="n"/>
      <c r="G616" s="25" t="n"/>
      <c r="H616" s="26" t="n"/>
      <c r="I616" s="23" t="n"/>
      <c r="J616" s="25" t="n"/>
      <c r="K616" s="25" t="n"/>
      <c r="L616" s="25" t="n"/>
      <c r="M616" s="23" t="n"/>
      <c r="N616" s="23" t="n"/>
      <c r="O616" s="27" t="n"/>
      <c r="P616" s="25" t="n"/>
      <c r="Q616" s="28" t="str">
        <f>IF(OR(T616=0,L616="Cobrado",L616="Anulado",NOT(ISNUMBER(U616))),"",MAX(0,INT(Ajustes!$C$5)-INT(U616)))</f>
        <v/>
      </c>
      <c r="R616" s="28" t="str">
        <f>IF(OR(T616=0,L616="Anulado",NOT(ISNUMBER(N616)),NOT(ISNUMBER(I616))),"",IF(INT(N616)=INT(I616),"Sí",IF(INT(N616)&gt;INT(I616),"Tarde","Antes")))</f>
        <v/>
      </c>
      <c r="S616" t="str">
        <f>IF(T616=0,"",IF(L616="","falta el estado",IF(NOT(ISNUMBER(MATCH(L616,Ajustes!$B$9:$B$17,0))),"el estado no es de la lista",IF(E616="","falta el cliente",IF(OR(AND(C616&lt;&gt;"",NOT(ISNUMBER(C616))),AND(I616&lt;&gt;"",NOT(ISNUMBER(I616))),AND(M616&lt;&gt;"",NOT(ISNUMBER(M616))),AND(N616&lt;&gt;"",NOT(ISNUMBER(N616)))),"hay una fecha mal escrita",IF(AND(H616&lt;&gt;"",NOT(ISNUMBER(H616))),"el importe no es un número",IF(C616="","falta «Recibido el»",IF(AND(L616&lt;&gt;"Recibido",L616&lt;&gt;"Anulado",I616=""),"falta la entrega acordada",IF(AND(L616&lt;&gt;"Recibido",L616&lt;&gt;"Anulado",M616=""),"falta la fecha del estado",IF(AND(OR(L616="Entregado",L616="Facturado",L616="Cobrado"),N616=""),"falta «Entregado el»",IF(AND(N616&lt;&gt;"",OR(L616="Recibido",L616="Confirmado",L616="Preparado",L616="En reparto")),"tiene «Entregado el»: cambia el estado",IF(OR(INT(C616)&gt;INT(Ajustes!$C$5),AND(M616&lt;&gt;"",INT(M616)&gt;INT(Ajustes!$C$5)),AND(N616&lt;&gt;"",INT(N616)&gt;INT(Ajustes!$C$5))),"hay una fecha posterior a hoy",IF(AND(M616&lt;&gt;"",INT(M616)&lt;INT(C616)),"la fecha del estado es anterior a «Recibido el»",IF(AND(N616&lt;&gt;"",INT(N616)&lt;INT(C616)),"«Entregado el» es anterior a «Recibido el»",""))))))))))))))</f>
        <v/>
      </c>
      <c r="T616">
        <f>IF(COUNTA(B616:P616)&gt;0,1,0)</f>
        <v>0</v>
      </c>
      <c r="U616" t="str">
        <f>IF(T616=0,"",IF(AND(L616="Recibido",M616=""),IF(C616="","",C616),IF(M616="","",M616)))</f>
        <v/>
      </c>
      <c r="V616" t="str">
        <f>IF(OR(T616=0,NOT(ISNUMBER(MATCH(L616,Ajustes!$B$9:$B$17,0)))),"",IF(INDEX(Ajustes!$C$9:$C$17,MATCH(L616,Ajustes!$B$9:$B$17,0))="","",INDEX(Ajustes!$C$9:$C$17,MATCH(L616,Ajustes!$B$9:$B$17,0))))</f>
        <v/>
      </c>
      <c r="W616">
        <f>IF(AND(T616=1,N616="",OR(L616="Recibido",L616="Confirmado",L616="Preparado",L616="En reparto",L616="Incidencia")),1,0)</f>
        <v>0</v>
      </c>
      <c r="X616">
        <f>IF(S616&lt;&gt;"",1,0)</f>
        <v>0</v>
      </c>
      <c r="Y616">
        <f>IF(A616&lt;&gt;"",1,0)</f>
        <v>0</v>
      </c>
      <c r="Z616">
        <f>IF(T616=1,ROW()-5,0)</f>
        <v>0</v>
      </c>
    </row>
    <row r="617">
      <c r="A617" s="21" t="str">
        <f>IF(T617=0,"",IF(S617&lt;&gt;"","Revisa: "&amp;S617,IF(OR(L617="Cobrado",L617="Anulado"),"",IF(AND(N617="",OR(L617="Recibido",L617="Confirmado",L617="Preparado",L617="En reparto",L617="Incidencia"),ISNUMBER(I617),INT(Ajustes!$C$5)&gt;INT(I617)),"Retrasado",IF(OR(L617="Entregado",L617="Facturado"),IF(AND(ISNUMBER(V617),ISNUMBER(N617),INT(Ajustes!$C$5)-INT(N617)&gt;V617),IF(L617="Entregado","Sin facturar","Cobro vencido"),""),IF(AND(ISNUMBER(V617),ISNUMBER(Q617),Q617&gt;V617),INDEX(Ajustes!$E$9:$E$17,MATCH(L617,Ajustes!$B$9:$B$17,0)),""))))))</f>
        <v/>
      </c>
      <c r="B617" s="22" t="n"/>
      <c r="C617" s="23" t="n"/>
      <c r="D617" s="24" t="n"/>
      <c r="E617" s="25" t="n"/>
      <c r="F617" s="25" t="n"/>
      <c r="G617" s="25" t="n"/>
      <c r="H617" s="26" t="n"/>
      <c r="I617" s="23" t="n"/>
      <c r="J617" s="25" t="n"/>
      <c r="K617" s="25" t="n"/>
      <c r="L617" s="25" t="n"/>
      <c r="M617" s="23" t="n"/>
      <c r="N617" s="23" t="n"/>
      <c r="O617" s="27" t="n"/>
      <c r="P617" s="25" t="n"/>
      <c r="Q617" s="28" t="str">
        <f>IF(OR(T617=0,L617="Cobrado",L617="Anulado",NOT(ISNUMBER(U617))),"",MAX(0,INT(Ajustes!$C$5)-INT(U617)))</f>
        <v/>
      </c>
      <c r="R617" s="28" t="str">
        <f>IF(OR(T617=0,L617="Anulado",NOT(ISNUMBER(N617)),NOT(ISNUMBER(I617))),"",IF(INT(N617)=INT(I617),"Sí",IF(INT(N617)&gt;INT(I617),"Tarde","Antes")))</f>
        <v/>
      </c>
      <c r="S617" t="str">
        <f>IF(T617=0,"",IF(L617="","falta el estado",IF(NOT(ISNUMBER(MATCH(L617,Ajustes!$B$9:$B$17,0))),"el estado no es de la lista",IF(E617="","falta el cliente",IF(OR(AND(C617&lt;&gt;"",NOT(ISNUMBER(C617))),AND(I617&lt;&gt;"",NOT(ISNUMBER(I617))),AND(M617&lt;&gt;"",NOT(ISNUMBER(M617))),AND(N617&lt;&gt;"",NOT(ISNUMBER(N617)))),"hay una fecha mal escrita",IF(AND(H617&lt;&gt;"",NOT(ISNUMBER(H617))),"el importe no es un número",IF(C617="","falta «Recibido el»",IF(AND(L617&lt;&gt;"Recibido",L617&lt;&gt;"Anulado",I617=""),"falta la entrega acordada",IF(AND(L617&lt;&gt;"Recibido",L617&lt;&gt;"Anulado",M617=""),"falta la fecha del estado",IF(AND(OR(L617="Entregado",L617="Facturado",L617="Cobrado"),N617=""),"falta «Entregado el»",IF(AND(N617&lt;&gt;"",OR(L617="Recibido",L617="Confirmado",L617="Preparado",L617="En reparto")),"tiene «Entregado el»: cambia el estado",IF(OR(INT(C617)&gt;INT(Ajustes!$C$5),AND(M617&lt;&gt;"",INT(M617)&gt;INT(Ajustes!$C$5)),AND(N617&lt;&gt;"",INT(N617)&gt;INT(Ajustes!$C$5))),"hay una fecha posterior a hoy",IF(AND(M617&lt;&gt;"",INT(M617)&lt;INT(C617)),"la fecha del estado es anterior a «Recibido el»",IF(AND(N617&lt;&gt;"",INT(N617)&lt;INT(C617)),"«Entregado el» es anterior a «Recibido el»",""))))))))))))))</f>
        <v/>
      </c>
      <c r="T617">
        <f>IF(COUNTA(B617:P617)&gt;0,1,0)</f>
        <v>0</v>
      </c>
      <c r="U617" t="str">
        <f>IF(T617=0,"",IF(AND(L617="Recibido",M617=""),IF(C617="","",C617),IF(M617="","",M617)))</f>
        <v/>
      </c>
      <c r="V617" t="str">
        <f>IF(OR(T617=0,NOT(ISNUMBER(MATCH(L617,Ajustes!$B$9:$B$17,0)))),"",IF(INDEX(Ajustes!$C$9:$C$17,MATCH(L617,Ajustes!$B$9:$B$17,0))="","",INDEX(Ajustes!$C$9:$C$17,MATCH(L617,Ajustes!$B$9:$B$17,0))))</f>
        <v/>
      </c>
      <c r="W617">
        <f>IF(AND(T617=1,N617="",OR(L617="Recibido",L617="Confirmado",L617="Preparado",L617="En reparto",L617="Incidencia")),1,0)</f>
        <v>0</v>
      </c>
      <c r="X617">
        <f>IF(S617&lt;&gt;"",1,0)</f>
        <v>0</v>
      </c>
      <c r="Y617">
        <f>IF(A617&lt;&gt;"",1,0)</f>
        <v>0</v>
      </c>
      <c r="Z617">
        <f>IF(T617=1,ROW()-5,0)</f>
        <v>0</v>
      </c>
    </row>
    <row r="618">
      <c r="A618" s="21" t="str">
        <f>IF(T618=0,"",IF(S618&lt;&gt;"","Revisa: "&amp;S618,IF(OR(L618="Cobrado",L618="Anulado"),"",IF(AND(N618="",OR(L618="Recibido",L618="Confirmado",L618="Preparado",L618="En reparto",L618="Incidencia"),ISNUMBER(I618),INT(Ajustes!$C$5)&gt;INT(I618)),"Retrasado",IF(OR(L618="Entregado",L618="Facturado"),IF(AND(ISNUMBER(V618),ISNUMBER(N618),INT(Ajustes!$C$5)-INT(N618)&gt;V618),IF(L618="Entregado","Sin facturar","Cobro vencido"),""),IF(AND(ISNUMBER(V618),ISNUMBER(Q618),Q618&gt;V618),INDEX(Ajustes!$E$9:$E$17,MATCH(L618,Ajustes!$B$9:$B$17,0)),""))))))</f>
        <v/>
      </c>
      <c r="B618" s="22" t="n"/>
      <c r="C618" s="23" t="n"/>
      <c r="D618" s="24" t="n"/>
      <c r="E618" s="25" t="n"/>
      <c r="F618" s="25" t="n"/>
      <c r="G618" s="25" t="n"/>
      <c r="H618" s="26" t="n"/>
      <c r="I618" s="23" t="n"/>
      <c r="J618" s="25" t="n"/>
      <c r="K618" s="25" t="n"/>
      <c r="L618" s="25" t="n"/>
      <c r="M618" s="23" t="n"/>
      <c r="N618" s="23" t="n"/>
      <c r="O618" s="27" t="n"/>
      <c r="P618" s="25" t="n"/>
      <c r="Q618" s="28" t="str">
        <f>IF(OR(T618=0,L618="Cobrado",L618="Anulado",NOT(ISNUMBER(U618))),"",MAX(0,INT(Ajustes!$C$5)-INT(U618)))</f>
        <v/>
      </c>
      <c r="R618" s="28" t="str">
        <f>IF(OR(T618=0,L618="Anulado",NOT(ISNUMBER(N618)),NOT(ISNUMBER(I618))),"",IF(INT(N618)=INT(I618),"Sí",IF(INT(N618)&gt;INT(I618),"Tarde","Antes")))</f>
        <v/>
      </c>
      <c r="S618" t="str">
        <f>IF(T618=0,"",IF(L618="","falta el estado",IF(NOT(ISNUMBER(MATCH(L618,Ajustes!$B$9:$B$17,0))),"el estado no es de la lista",IF(E618="","falta el cliente",IF(OR(AND(C618&lt;&gt;"",NOT(ISNUMBER(C618))),AND(I618&lt;&gt;"",NOT(ISNUMBER(I618))),AND(M618&lt;&gt;"",NOT(ISNUMBER(M618))),AND(N618&lt;&gt;"",NOT(ISNUMBER(N618)))),"hay una fecha mal escrita",IF(AND(H618&lt;&gt;"",NOT(ISNUMBER(H618))),"el importe no es un número",IF(C618="","falta «Recibido el»",IF(AND(L618&lt;&gt;"Recibido",L618&lt;&gt;"Anulado",I618=""),"falta la entrega acordada",IF(AND(L618&lt;&gt;"Recibido",L618&lt;&gt;"Anulado",M618=""),"falta la fecha del estado",IF(AND(OR(L618="Entregado",L618="Facturado",L618="Cobrado"),N618=""),"falta «Entregado el»",IF(AND(N618&lt;&gt;"",OR(L618="Recibido",L618="Confirmado",L618="Preparado",L618="En reparto")),"tiene «Entregado el»: cambia el estado",IF(OR(INT(C618)&gt;INT(Ajustes!$C$5),AND(M618&lt;&gt;"",INT(M618)&gt;INT(Ajustes!$C$5)),AND(N618&lt;&gt;"",INT(N618)&gt;INT(Ajustes!$C$5))),"hay una fecha posterior a hoy",IF(AND(M618&lt;&gt;"",INT(M618)&lt;INT(C618)),"la fecha del estado es anterior a «Recibido el»",IF(AND(N618&lt;&gt;"",INT(N618)&lt;INT(C618)),"«Entregado el» es anterior a «Recibido el»",""))))))))))))))</f>
        <v/>
      </c>
      <c r="T618">
        <f>IF(COUNTA(B618:P618)&gt;0,1,0)</f>
        <v>0</v>
      </c>
      <c r="U618" t="str">
        <f>IF(T618=0,"",IF(AND(L618="Recibido",M618=""),IF(C618="","",C618),IF(M618="","",M618)))</f>
        <v/>
      </c>
      <c r="V618" t="str">
        <f>IF(OR(T618=0,NOT(ISNUMBER(MATCH(L618,Ajustes!$B$9:$B$17,0)))),"",IF(INDEX(Ajustes!$C$9:$C$17,MATCH(L618,Ajustes!$B$9:$B$17,0))="","",INDEX(Ajustes!$C$9:$C$17,MATCH(L618,Ajustes!$B$9:$B$17,0))))</f>
        <v/>
      </c>
      <c r="W618">
        <f>IF(AND(T618=1,N618="",OR(L618="Recibido",L618="Confirmado",L618="Preparado",L618="En reparto",L618="Incidencia")),1,0)</f>
        <v>0</v>
      </c>
      <c r="X618">
        <f>IF(S618&lt;&gt;"",1,0)</f>
        <v>0</v>
      </c>
      <c r="Y618">
        <f>IF(A618&lt;&gt;"",1,0)</f>
        <v>0</v>
      </c>
      <c r="Z618">
        <f>IF(T618=1,ROW()-5,0)</f>
        <v>0</v>
      </c>
    </row>
    <row r="619">
      <c r="A619" s="21" t="str">
        <f>IF(T619=0,"",IF(S619&lt;&gt;"","Revisa: "&amp;S619,IF(OR(L619="Cobrado",L619="Anulado"),"",IF(AND(N619="",OR(L619="Recibido",L619="Confirmado",L619="Preparado",L619="En reparto",L619="Incidencia"),ISNUMBER(I619),INT(Ajustes!$C$5)&gt;INT(I619)),"Retrasado",IF(OR(L619="Entregado",L619="Facturado"),IF(AND(ISNUMBER(V619),ISNUMBER(N619),INT(Ajustes!$C$5)-INT(N619)&gt;V619),IF(L619="Entregado","Sin facturar","Cobro vencido"),""),IF(AND(ISNUMBER(V619),ISNUMBER(Q619),Q619&gt;V619),INDEX(Ajustes!$E$9:$E$17,MATCH(L619,Ajustes!$B$9:$B$17,0)),""))))))</f>
        <v/>
      </c>
      <c r="B619" s="22" t="n"/>
      <c r="C619" s="23" t="n"/>
      <c r="D619" s="24" t="n"/>
      <c r="E619" s="25" t="n"/>
      <c r="F619" s="25" t="n"/>
      <c r="G619" s="25" t="n"/>
      <c r="H619" s="26" t="n"/>
      <c r="I619" s="23" t="n"/>
      <c r="J619" s="25" t="n"/>
      <c r="K619" s="25" t="n"/>
      <c r="L619" s="25" t="n"/>
      <c r="M619" s="23" t="n"/>
      <c r="N619" s="23" t="n"/>
      <c r="O619" s="27" t="n"/>
      <c r="P619" s="25" t="n"/>
      <c r="Q619" s="28" t="str">
        <f>IF(OR(T619=0,L619="Cobrado",L619="Anulado",NOT(ISNUMBER(U619))),"",MAX(0,INT(Ajustes!$C$5)-INT(U619)))</f>
        <v/>
      </c>
      <c r="R619" s="28" t="str">
        <f>IF(OR(T619=0,L619="Anulado",NOT(ISNUMBER(N619)),NOT(ISNUMBER(I619))),"",IF(INT(N619)=INT(I619),"Sí",IF(INT(N619)&gt;INT(I619),"Tarde","Antes")))</f>
        <v/>
      </c>
      <c r="S619" t="str">
        <f>IF(T619=0,"",IF(L619="","falta el estado",IF(NOT(ISNUMBER(MATCH(L619,Ajustes!$B$9:$B$17,0))),"el estado no es de la lista",IF(E619="","falta el cliente",IF(OR(AND(C619&lt;&gt;"",NOT(ISNUMBER(C619))),AND(I619&lt;&gt;"",NOT(ISNUMBER(I619))),AND(M619&lt;&gt;"",NOT(ISNUMBER(M619))),AND(N619&lt;&gt;"",NOT(ISNUMBER(N619)))),"hay una fecha mal escrita",IF(AND(H619&lt;&gt;"",NOT(ISNUMBER(H619))),"el importe no es un número",IF(C619="","falta «Recibido el»",IF(AND(L619&lt;&gt;"Recibido",L619&lt;&gt;"Anulado",I619=""),"falta la entrega acordada",IF(AND(L619&lt;&gt;"Recibido",L619&lt;&gt;"Anulado",M619=""),"falta la fecha del estado",IF(AND(OR(L619="Entregado",L619="Facturado",L619="Cobrado"),N619=""),"falta «Entregado el»",IF(AND(N619&lt;&gt;"",OR(L619="Recibido",L619="Confirmado",L619="Preparado",L619="En reparto")),"tiene «Entregado el»: cambia el estado",IF(OR(INT(C619)&gt;INT(Ajustes!$C$5),AND(M619&lt;&gt;"",INT(M619)&gt;INT(Ajustes!$C$5)),AND(N619&lt;&gt;"",INT(N619)&gt;INT(Ajustes!$C$5))),"hay una fecha posterior a hoy",IF(AND(M619&lt;&gt;"",INT(M619)&lt;INT(C619)),"la fecha del estado es anterior a «Recibido el»",IF(AND(N619&lt;&gt;"",INT(N619)&lt;INT(C619)),"«Entregado el» es anterior a «Recibido el»",""))))))))))))))</f>
        <v/>
      </c>
      <c r="T619">
        <f>IF(COUNTA(B619:P619)&gt;0,1,0)</f>
        <v>0</v>
      </c>
      <c r="U619" t="str">
        <f>IF(T619=0,"",IF(AND(L619="Recibido",M619=""),IF(C619="","",C619),IF(M619="","",M619)))</f>
        <v/>
      </c>
      <c r="V619" t="str">
        <f>IF(OR(T619=0,NOT(ISNUMBER(MATCH(L619,Ajustes!$B$9:$B$17,0)))),"",IF(INDEX(Ajustes!$C$9:$C$17,MATCH(L619,Ajustes!$B$9:$B$17,0))="","",INDEX(Ajustes!$C$9:$C$17,MATCH(L619,Ajustes!$B$9:$B$17,0))))</f>
        <v/>
      </c>
      <c r="W619">
        <f>IF(AND(T619=1,N619="",OR(L619="Recibido",L619="Confirmado",L619="Preparado",L619="En reparto",L619="Incidencia")),1,0)</f>
        <v>0</v>
      </c>
      <c r="X619">
        <f>IF(S619&lt;&gt;"",1,0)</f>
        <v>0</v>
      </c>
      <c r="Y619">
        <f>IF(A619&lt;&gt;"",1,0)</f>
        <v>0</v>
      </c>
      <c r="Z619">
        <f>IF(T619=1,ROW()-5,0)</f>
        <v>0</v>
      </c>
    </row>
    <row r="620">
      <c r="A620" s="21" t="str">
        <f>IF(T620=0,"",IF(S620&lt;&gt;"","Revisa: "&amp;S620,IF(OR(L620="Cobrado",L620="Anulado"),"",IF(AND(N620="",OR(L620="Recibido",L620="Confirmado",L620="Preparado",L620="En reparto",L620="Incidencia"),ISNUMBER(I620),INT(Ajustes!$C$5)&gt;INT(I620)),"Retrasado",IF(OR(L620="Entregado",L620="Facturado"),IF(AND(ISNUMBER(V620),ISNUMBER(N620),INT(Ajustes!$C$5)-INT(N620)&gt;V620),IF(L620="Entregado","Sin facturar","Cobro vencido"),""),IF(AND(ISNUMBER(V620),ISNUMBER(Q620),Q620&gt;V620),INDEX(Ajustes!$E$9:$E$17,MATCH(L620,Ajustes!$B$9:$B$17,0)),""))))))</f>
        <v/>
      </c>
      <c r="B620" s="22" t="n"/>
      <c r="C620" s="23" t="n"/>
      <c r="D620" s="24" t="n"/>
      <c r="E620" s="25" t="n"/>
      <c r="F620" s="25" t="n"/>
      <c r="G620" s="25" t="n"/>
      <c r="H620" s="26" t="n"/>
      <c r="I620" s="23" t="n"/>
      <c r="J620" s="25" t="n"/>
      <c r="K620" s="25" t="n"/>
      <c r="L620" s="25" t="n"/>
      <c r="M620" s="23" t="n"/>
      <c r="N620" s="23" t="n"/>
      <c r="O620" s="27" t="n"/>
      <c r="P620" s="25" t="n"/>
      <c r="Q620" s="28" t="str">
        <f>IF(OR(T620=0,L620="Cobrado",L620="Anulado",NOT(ISNUMBER(U620))),"",MAX(0,INT(Ajustes!$C$5)-INT(U620)))</f>
        <v/>
      </c>
      <c r="R620" s="28" t="str">
        <f>IF(OR(T620=0,L620="Anulado",NOT(ISNUMBER(N620)),NOT(ISNUMBER(I620))),"",IF(INT(N620)=INT(I620),"Sí",IF(INT(N620)&gt;INT(I620),"Tarde","Antes")))</f>
        <v/>
      </c>
      <c r="S620" t="str">
        <f>IF(T620=0,"",IF(L620="","falta el estado",IF(NOT(ISNUMBER(MATCH(L620,Ajustes!$B$9:$B$17,0))),"el estado no es de la lista",IF(E620="","falta el cliente",IF(OR(AND(C620&lt;&gt;"",NOT(ISNUMBER(C620))),AND(I620&lt;&gt;"",NOT(ISNUMBER(I620))),AND(M620&lt;&gt;"",NOT(ISNUMBER(M620))),AND(N620&lt;&gt;"",NOT(ISNUMBER(N620)))),"hay una fecha mal escrita",IF(AND(H620&lt;&gt;"",NOT(ISNUMBER(H620))),"el importe no es un número",IF(C620="","falta «Recibido el»",IF(AND(L620&lt;&gt;"Recibido",L620&lt;&gt;"Anulado",I620=""),"falta la entrega acordada",IF(AND(L620&lt;&gt;"Recibido",L620&lt;&gt;"Anulado",M620=""),"falta la fecha del estado",IF(AND(OR(L620="Entregado",L620="Facturado",L620="Cobrado"),N620=""),"falta «Entregado el»",IF(AND(N620&lt;&gt;"",OR(L620="Recibido",L620="Confirmado",L620="Preparado",L620="En reparto")),"tiene «Entregado el»: cambia el estado",IF(OR(INT(C620)&gt;INT(Ajustes!$C$5),AND(M620&lt;&gt;"",INT(M620)&gt;INT(Ajustes!$C$5)),AND(N620&lt;&gt;"",INT(N620)&gt;INT(Ajustes!$C$5))),"hay una fecha posterior a hoy",IF(AND(M620&lt;&gt;"",INT(M620)&lt;INT(C620)),"la fecha del estado es anterior a «Recibido el»",IF(AND(N620&lt;&gt;"",INT(N620)&lt;INT(C620)),"«Entregado el» es anterior a «Recibido el»",""))))))))))))))</f>
        <v/>
      </c>
      <c r="T620">
        <f>IF(COUNTA(B620:P620)&gt;0,1,0)</f>
        <v>0</v>
      </c>
      <c r="U620" t="str">
        <f>IF(T620=0,"",IF(AND(L620="Recibido",M620=""),IF(C620="","",C620),IF(M620="","",M620)))</f>
        <v/>
      </c>
      <c r="V620" t="str">
        <f>IF(OR(T620=0,NOT(ISNUMBER(MATCH(L620,Ajustes!$B$9:$B$17,0)))),"",IF(INDEX(Ajustes!$C$9:$C$17,MATCH(L620,Ajustes!$B$9:$B$17,0))="","",INDEX(Ajustes!$C$9:$C$17,MATCH(L620,Ajustes!$B$9:$B$17,0))))</f>
        <v/>
      </c>
      <c r="W620">
        <f>IF(AND(T620=1,N620="",OR(L620="Recibido",L620="Confirmado",L620="Preparado",L620="En reparto",L620="Incidencia")),1,0)</f>
        <v>0</v>
      </c>
      <c r="X620">
        <f>IF(S620&lt;&gt;"",1,0)</f>
        <v>0</v>
      </c>
      <c r="Y620">
        <f>IF(A620&lt;&gt;"",1,0)</f>
        <v>0</v>
      </c>
      <c r="Z620">
        <f>IF(T620=1,ROW()-5,0)</f>
        <v>0</v>
      </c>
    </row>
    <row r="621">
      <c r="A621" s="21" t="str">
        <f>IF(T621=0,"",IF(S621&lt;&gt;"","Revisa: "&amp;S621,IF(OR(L621="Cobrado",L621="Anulado"),"",IF(AND(N621="",OR(L621="Recibido",L621="Confirmado",L621="Preparado",L621="En reparto",L621="Incidencia"),ISNUMBER(I621),INT(Ajustes!$C$5)&gt;INT(I621)),"Retrasado",IF(OR(L621="Entregado",L621="Facturado"),IF(AND(ISNUMBER(V621),ISNUMBER(N621),INT(Ajustes!$C$5)-INT(N621)&gt;V621),IF(L621="Entregado","Sin facturar","Cobro vencido"),""),IF(AND(ISNUMBER(V621),ISNUMBER(Q621),Q621&gt;V621),INDEX(Ajustes!$E$9:$E$17,MATCH(L621,Ajustes!$B$9:$B$17,0)),""))))))</f>
        <v/>
      </c>
      <c r="B621" s="22" t="n"/>
      <c r="C621" s="23" t="n"/>
      <c r="D621" s="24" t="n"/>
      <c r="E621" s="25" t="n"/>
      <c r="F621" s="25" t="n"/>
      <c r="G621" s="25" t="n"/>
      <c r="H621" s="26" t="n"/>
      <c r="I621" s="23" t="n"/>
      <c r="J621" s="25" t="n"/>
      <c r="K621" s="25" t="n"/>
      <c r="L621" s="25" t="n"/>
      <c r="M621" s="23" t="n"/>
      <c r="N621" s="23" t="n"/>
      <c r="O621" s="27" t="n"/>
      <c r="P621" s="25" t="n"/>
      <c r="Q621" s="28" t="str">
        <f>IF(OR(T621=0,L621="Cobrado",L621="Anulado",NOT(ISNUMBER(U621))),"",MAX(0,INT(Ajustes!$C$5)-INT(U621)))</f>
        <v/>
      </c>
      <c r="R621" s="28" t="str">
        <f>IF(OR(T621=0,L621="Anulado",NOT(ISNUMBER(N621)),NOT(ISNUMBER(I621))),"",IF(INT(N621)=INT(I621),"Sí",IF(INT(N621)&gt;INT(I621),"Tarde","Antes")))</f>
        <v/>
      </c>
      <c r="S621" t="str">
        <f>IF(T621=0,"",IF(L621="","falta el estado",IF(NOT(ISNUMBER(MATCH(L621,Ajustes!$B$9:$B$17,0))),"el estado no es de la lista",IF(E621="","falta el cliente",IF(OR(AND(C621&lt;&gt;"",NOT(ISNUMBER(C621))),AND(I621&lt;&gt;"",NOT(ISNUMBER(I621))),AND(M621&lt;&gt;"",NOT(ISNUMBER(M621))),AND(N621&lt;&gt;"",NOT(ISNUMBER(N621)))),"hay una fecha mal escrita",IF(AND(H621&lt;&gt;"",NOT(ISNUMBER(H621))),"el importe no es un número",IF(C621="","falta «Recibido el»",IF(AND(L621&lt;&gt;"Recibido",L621&lt;&gt;"Anulado",I621=""),"falta la entrega acordada",IF(AND(L621&lt;&gt;"Recibido",L621&lt;&gt;"Anulado",M621=""),"falta la fecha del estado",IF(AND(OR(L621="Entregado",L621="Facturado",L621="Cobrado"),N621=""),"falta «Entregado el»",IF(AND(N621&lt;&gt;"",OR(L621="Recibido",L621="Confirmado",L621="Preparado",L621="En reparto")),"tiene «Entregado el»: cambia el estado",IF(OR(INT(C621)&gt;INT(Ajustes!$C$5),AND(M621&lt;&gt;"",INT(M621)&gt;INT(Ajustes!$C$5)),AND(N621&lt;&gt;"",INT(N621)&gt;INT(Ajustes!$C$5))),"hay una fecha posterior a hoy",IF(AND(M621&lt;&gt;"",INT(M621)&lt;INT(C621)),"la fecha del estado es anterior a «Recibido el»",IF(AND(N621&lt;&gt;"",INT(N621)&lt;INT(C621)),"«Entregado el» es anterior a «Recibido el»",""))))))))))))))</f>
        <v/>
      </c>
      <c r="T621">
        <f>IF(COUNTA(B621:P621)&gt;0,1,0)</f>
        <v>0</v>
      </c>
      <c r="U621" t="str">
        <f>IF(T621=0,"",IF(AND(L621="Recibido",M621=""),IF(C621="","",C621),IF(M621="","",M621)))</f>
        <v/>
      </c>
      <c r="V621" t="str">
        <f>IF(OR(T621=0,NOT(ISNUMBER(MATCH(L621,Ajustes!$B$9:$B$17,0)))),"",IF(INDEX(Ajustes!$C$9:$C$17,MATCH(L621,Ajustes!$B$9:$B$17,0))="","",INDEX(Ajustes!$C$9:$C$17,MATCH(L621,Ajustes!$B$9:$B$17,0))))</f>
        <v/>
      </c>
      <c r="W621">
        <f>IF(AND(T621=1,N621="",OR(L621="Recibido",L621="Confirmado",L621="Preparado",L621="En reparto",L621="Incidencia")),1,0)</f>
        <v>0</v>
      </c>
      <c r="X621">
        <f>IF(S621&lt;&gt;"",1,0)</f>
        <v>0</v>
      </c>
      <c r="Y621">
        <f>IF(A621&lt;&gt;"",1,0)</f>
        <v>0</v>
      </c>
      <c r="Z621">
        <f>IF(T621=1,ROW()-5,0)</f>
        <v>0</v>
      </c>
    </row>
    <row r="622">
      <c r="A622" s="21" t="str">
        <f>IF(T622=0,"",IF(S622&lt;&gt;"","Revisa: "&amp;S622,IF(OR(L622="Cobrado",L622="Anulado"),"",IF(AND(N622="",OR(L622="Recibido",L622="Confirmado",L622="Preparado",L622="En reparto",L622="Incidencia"),ISNUMBER(I622),INT(Ajustes!$C$5)&gt;INT(I622)),"Retrasado",IF(OR(L622="Entregado",L622="Facturado"),IF(AND(ISNUMBER(V622),ISNUMBER(N622),INT(Ajustes!$C$5)-INT(N622)&gt;V622),IF(L622="Entregado","Sin facturar","Cobro vencido"),""),IF(AND(ISNUMBER(V622),ISNUMBER(Q622),Q622&gt;V622),INDEX(Ajustes!$E$9:$E$17,MATCH(L622,Ajustes!$B$9:$B$17,0)),""))))))</f>
        <v/>
      </c>
      <c r="B622" s="22" t="n"/>
      <c r="C622" s="23" t="n"/>
      <c r="D622" s="24" t="n"/>
      <c r="E622" s="25" t="n"/>
      <c r="F622" s="25" t="n"/>
      <c r="G622" s="25" t="n"/>
      <c r="H622" s="26" t="n"/>
      <c r="I622" s="23" t="n"/>
      <c r="J622" s="25" t="n"/>
      <c r="K622" s="25" t="n"/>
      <c r="L622" s="25" t="n"/>
      <c r="M622" s="23" t="n"/>
      <c r="N622" s="23" t="n"/>
      <c r="O622" s="27" t="n"/>
      <c r="P622" s="25" t="n"/>
      <c r="Q622" s="28" t="str">
        <f>IF(OR(T622=0,L622="Cobrado",L622="Anulado",NOT(ISNUMBER(U622))),"",MAX(0,INT(Ajustes!$C$5)-INT(U622)))</f>
        <v/>
      </c>
      <c r="R622" s="28" t="str">
        <f>IF(OR(T622=0,L622="Anulado",NOT(ISNUMBER(N622)),NOT(ISNUMBER(I622))),"",IF(INT(N622)=INT(I622),"Sí",IF(INT(N622)&gt;INT(I622),"Tarde","Antes")))</f>
        <v/>
      </c>
      <c r="S622" t="str">
        <f>IF(T622=0,"",IF(L622="","falta el estado",IF(NOT(ISNUMBER(MATCH(L622,Ajustes!$B$9:$B$17,0))),"el estado no es de la lista",IF(E622="","falta el cliente",IF(OR(AND(C622&lt;&gt;"",NOT(ISNUMBER(C622))),AND(I622&lt;&gt;"",NOT(ISNUMBER(I622))),AND(M622&lt;&gt;"",NOT(ISNUMBER(M622))),AND(N622&lt;&gt;"",NOT(ISNUMBER(N622)))),"hay una fecha mal escrita",IF(AND(H622&lt;&gt;"",NOT(ISNUMBER(H622))),"el importe no es un número",IF(C622="","falta «Recibido el»",IF(AND(L622&lt;&gt;"Recibido",L622&lt;&gt;"Anulado",I622=""),"falta la entrega acordada",IF(AND(L622&lt;&gt;"Recibido",L622&lt;&gt;"Anulado",M622=""),"falta la fecha del estado",IF(AND(OR(L622="Entregado",L622="Facturado",L622="Cobrado"),N622=""),"falta «Entregado el»",IF(AND(N622&lt;&gt;"",OR(L622="Recibido",L622="Confirmado",L622="Preparado",L622="En reparto")),"tiene «Entregado el»: cambia el estado",IF(OR(INT(C622)&gt;INT(Ajustes!$C$5),AND(M622&lt;&gt;"",INT(M622)&gt;INT(Ajustes!$C$5)),AND(N622&lt;&gt;"",INT(N622)&gt;INT(Ajustes!$C$5))),"hay una fecha posterior a hoy",IF(AND(M622&lt;&gt;"",INT(M622)&lt;INT(C622)),"la fecha del estado es anterior a «Recibido el»",IF(AND(N622&lt;&gt;"",INT(N622)&lt;INT(C622)),"«Entregado el» es anterior a «Recibido el»",""))))))))))))))</f>
        <v/>
      </c>
      <c r="T622">
        <f>IF(COUNTA(B622:P622)&gt;0,1,0)</f>
        <v>0</v>
      </c>
      <c r="U622" t="str">
        <f>IF(T622=0,"",IF(AND(L622="Recibido",M622=""),IF(C622="","",C622),IF(M622="","",M622)))</f>
        <v/>
      </c>
      <c r="V622" t="str">
        <f>IF(OR(T622=0,NOT(ISNUMBER(MATCH(L622,Ajustes!$B$9:$B$17,0)))),"",IF(INDEX(Ajustes!$C$9:$C$17,MATCH(L622,Ajustes!$B$9:$B$17,0))="","",INDEX(Ajustes!$C$9:$C$17,MATCH(L622,Ajustes!$B$9:$B$17,0))))</f>
        <v/>
      </c>
      <c r="W622">
        <f>IF(AND(T622=1,N622="",OR(L622="Recibido",L622="Confirmado",L622="Preparado",L622="En reparto",L622="Incidencia")),1,0)</f>
        <v>0</v>
      </c>
      <c r="X622">
        <f>IF(S622&lt;&gt;"",1,0)</f>
        <v>0</v>
      </c>
      <c r="Y622">
        <f>IF(A622&lt;&gt;"",1,0)</f>
        <v>0</v>
      </c>
      <c r="Z622">
        <f>IF(T622=1,ROW()-5,0)</f>
        <v>0</v>
      </c>
    </row>
    <row r="623">
      <c r="A623" s="21" t="str">
        <f>IF(T623=0,"",IF(S623&lt;&gt;"","Revisa: "&amp;S623,IF(OR(L623="Cobrado",L623="Anulado"),"",IF(AND(N623="",OR(L623="Recibido",L623="Confirmado",L623="Preparado",L623="En reparto",L623="Incidencia"),ISNUMBER(I623),INT(Ajustes!$C$5)&gt;INT(I623)),"Retrasado",IF(OR(L623="Entregado",L623="Facturado"),IF(AND(ISNUMBER(V623),ISNUMBER(N623),INT(Ajustes!$C$5)-INT(N623)&gt;V623),IF(L623="Entregado","Sin facturar","Cobro vencido"),""),IF(AND(ISNUMBER(V623),ISNUMBER(Q623),Q623&gt;V623),INDEX(Ajustes!$E$9:$E$17,MATCH(L623,Ajustes!$B$9:$B$17,0)),""))))))</f>
        <v/>
      </c>
      <c r="B623" s="22" t="n"/>
      <c r="C623" s="23" t="n"/>
      <c r="D623" s="24" t="n"/>
      <c r="E623" s="25" t="n"/>
      <c r="F623" s="25" t="n"/>
      <c r="G623" s="25" t="n"/>
      <c r="H623" s="26" t="n"/>
      <c r="I623" s="23" t="n"/>
      <c r="J623" s="25" t="n"/>
      <c r="K623" s="25" t="n"/>
      <c r="L623" s="25" t="n"/>
      <c r="M623" s="23" t="n"/>
      <c r="N623" s="23" t="n"/>
      <c r="O623" s="27" t="n"/>
      <c r="P623" s="25" t="n"/>
      <c r="Q623" s="28" t="str">
        <f>IF(OR(T623=0,L623="Cobrado",L623="Anulado",NOT(ISNUMBER(U623))),"",MAX(0,INT(Ajustes!$C$5)-INT(U623)))</f>
        <v/>
      </c>
      <c r="R623" s="28" t="str">
        <f>IF(OR(T623=0,L623="Anulado",NOT(ISNUMBER(N623)),NOT(ISNUMBER(I623))),"",IF(INT(N623)=INT(I623),"Sí",IF(INT(N623)&gt;INT(I623),"Tarde","Antes")))</f>
        <v/>
      </c>
      <c r="S623" t="str">
        <f>IF(T623=0,"",IF(L623="","falta el estado",IF(NOT(ISNUMBER(MATCH(L623,Ajustes!$B$9:$B$17,0))),"el estado no es de la lista",IF(E623="","falta el cliente",IF(OR(AND(C623&lt;&gt;"",NOT(ISNUMBER(C623))),AND(I623&lt;&gt;"",NOT(ISNUMBER(I623))),AND(M623&lt;&gt;"",NOT(ISNUMBER(M623))),AND(N623&lt;&gt;"",NOT(ISNUMBER(N623)))),"hay una fecha mal escrita",IF(AND(H623&lt;&gt;"",NOT(ISNUMBER(H623))),"el importe no es un número",IF(C623="","falta «Recibido el»",IF(AND(L623&lt;&gt;"Recibido",L623&lt;&gt;"Anulado",I623=""),"falta la entrega acordada",IF(AND(L623&lt;&gt;"Recibido",L623&lt;&gt;"Anulado",M623=""),"falta la fecha del estado",IF(AND(OR(L623="Entregado",L623="Facturado",L623="Cobrado"),N623=""),"falta «Entregado el»",IF(AND(N623&lt;&gt;"",OR(L623="Recibido",L623="Confirmado",L623="Preparado",L623="En reparto")),"tiene «Entregado el»: cambia el estado",IF(OR(INT(C623)&gt;INT(Ajustes!$C$5),AND(M623&lt;&gt;"",INT(M623)&gt;INT(Ajustes!$C$5)),AND(N623&lt;&gt;"",INT(N623)&gt;INT(Ajustes!$C$5))),"hay una fecha posterior a hoy",IF(AND(M623&lt;&gt;"",INT(M623)&lt;INT(C623)),"la fecha del estado es anterior a «Recibido el»",IF(AND(N623&lt;&gt;"",INT(N623)&lt;INT(C623)),"«Entregado el» es anterior a «Recibido el»",""))))))))))))))</f>
        <v/>
      </c>
      <c r="T623">
        <f>IF(COUNTA(B623:P623)&gt;0,1,0)</f>
        <v>0</v>
      </c>
      <c r="U623" t="str">
        <f>IF(T623=0,"",IF(AND(L623="Recibido",M623=""),IF(C623="","",C623),IF(M623="","",M623)))</f>
        <v/>
      </c>
      <c r="V623" t="str">
        <f>IF(OR(T623=0,NOT(ISNUMBER(MATCH(L623,Ajustes!$B$9:$B$17,0)))),"",IF(INDEX(Ajustes!$C$9:$C$17,MATCH(L623,Ajustes!$B$9:$B$17,0))="","",INDEX(Ajustes!$C$9:$C$17,MATCH(L623,Ajustes!$B$9:$B$17,0))))</f>
        <v/>
      </c>
      <c r="W623">
        <f>IF(AND(T623=1,N623="",OR(L623="Recibido",L623="Confirmado",L623="Preparado",L623="En reparto",L623="Incidencia")),1,0)</f>
        <v>0</v>
      </c>
      <c r="X623">
        <f>IF(S623&lt;&gt;"",1,0)</f>
        <v>0</v>
      </c>
      <c r="Y623">
        <f>IF(A623&lt;&gt;"",1,0)</f>
        <v>0</v>
      </c>
      <c r="Z623">
        <f>IF(T623=1,ROW()-5,0)</f>
        <v>0</v>
      </c>
    </row>
    <row r="624">
      <c r="A624" s="21" t="str">
        <f>IF(T624=0,"",IF(S624&lt;&gt;"","Revisa: "&amp;S624,IF(OR(L624="Cobrado",L624="Anulado"),"",IF(AND(N624="",OR(L624="Recibido",L624="Confirmado",L624="Preparado",L624="En reparto",L624="Incidencia"),ISNUMBER(I624),INT(Ajustes!$C$5)&gt;INT(I624)),"Retrasado",IF(OR(L624="Entregado",L624="Facturado"),IF(AND(ISNUMBER(V624),ISNUMBER(N624),INT(Ajustes!$C$5)-INT(N624)&gt;V624),IF(L624="Entregado","Sin facturar","Cobro vencido"),""),IF(AND(ISNUMBER(V624),ISNUMBER(Q624),Q624&gt;V624),INDEX(Ajustes!$E$9:$E$17,MATCH(L624,Ajustes!$B$9:$B$17,0)),""))))))</f>
        <v/>
      </c>
      <c r="B624" s="22" t="n"/>
      <c r="C624" s="23" t="n"/>
      <c r="D624" s="24" t="n"/>
      <c r="E624" s="25" t="n"/>
      <c r="F624" s="25" t="n"/>
      <c r="G624" s="25" t="n"/>
      <c r="H624" s="26" t="n"/>
      <c r="I624" s="23" t="n"/>
      <c r="J624" s="25" t="n"/>
      <c r="K624" s="25" t="n"/>
      <c r="L624" s="25" t="n"/>
      <c r="M624" s="23" t="n"/>
      <c r="N624" s="23" t="n"/>
      <c r="O624" s="27" t="n"/>
      <c r="P624" s="25" t="n"/>
      <c r="Q624" s="28" t="str">
        <f>IF(OR(T624=0,L624="Cobrado",L624="Anulado",NOT(ISNUMBER(U624))),"",MAX(0,INT(Ajustes!$C$5)-INT(U624)))</f>
        <v/>
      </c>
      <c r="R624" s="28" t="str">
        <f>IF(OR(T624=0,L624="Anulado",NOT(ISNUMBER(N624)),NOT(ISNUMBER(I624))),"",IF(INT(N624)=INT(I624),"Sí",IF(INT(N624)&gt;INT(I624),"Tarde","Antes")))</f>
        <v/>
      </c>
      <c r="S624" t="str">
        <f>IF(T624=0,"",IF(L624="","falta el estado",IF(NOT(ISNUMBER(MATCH(L624,Ajustes!$B$9:$B$17,0))),"el estado no es de la lista",IF(E624="","falta el cliente",IF(OR(AND(C624&lt;&gt;"",NOT(ISNUMBER(C624))),AND(I624&lt;&gt;"",NOT(ISNUMBER(I624))),AND(M624&lt;&gt;"",NOT(ISNUMBER(M624))),AND(N624&lt;&gt;"",NOT(ISNUMBER(N624)))),"hay una fecha mal escrita",IF(AND(H624&lt;&gt;"",NOT(ISNUMBER(H624))),"el importe no es un número",IF(C624="","falta «Recibido el»",IF(AND(L624&lt;&gt;"Recibido",L624&lt;&gt;"Anulado",I624=""),"falta la entrega acordada",IF(AND(L624&lt;&gt;"Recibido",L624&lt;&gt;"Anulado",M624=""),"falta la fecha del estado",IF(AND(OR(L624="Entregado",L624="Facturado",L624="Cobrado"),N624=""),"falta «Entregado el»",IF(AND(N624&lt;&gt;"",OR(L624="Recibido",L624="Confirmado",L624="Preparado",L624="En reparto")),"tiene «Entregado el»: cambia el estado",IF(OR(INT(C624)&gt;INT(Ajustes!$C$5),AND(M624&lt;&gt;"",INT(M624)&gt;INT(Ajustes!$C$5)),AND(N624&lt;&gt;"",INT(N624)&gt;INT(Ajustes!$C$5))),"hay una fecha posterior a hoy",IF(AND(M624&lt;&gt;"",INT(M624)&lt;INT(C624)),"la fecha del estado es anterior a «Recibido el»",IF(AND(N624&lt;&gt;"",INT(N624)&lt;INT(C624)),"«Entregado el» es anterior a «Recibido el»",""))))))))))))))</f>
        <v/>
      </c>
      <c r="T624">
        <f>IF(COUNTA(B624:P624)&gt;0,1,0)</f>
        <v>0</v>
      </c>
      <c r="U624" t="str">
        <f>IF(T624=0,"",IF(AND(L624="Recibido",M624=""),IF(C624="","",C624),IF(M624="","",M624)))</f>
        <v/>
      </c>
      <c r="V624" t="str">
        <f>IF(OR(T624=0,NOT(ISNUMBER(MATCH(L624,Ajustes!$B$9:$B$17,0)))),"",IF(INDEX(Ajustes!$C$9:$C$17,MATCH(L624,Ajustes!$B$9:$B$17,0))="","",INDEX(Ajustes!$C$9:$C$17,MATCH(L624,Ajustes!$B$9:$B$17,0))))</f>
        <v/>
      </c>
      <c r="W624">
        <f>IF(AND(T624=1,N624="",OR(L624="Recibido",L624="Confirmado",L624="Preparado",L624="En reparto",L624="Incidencia")),1,0)</f>
        <v>0</v>
      </c>
      <c r="X624">
        <f>IF(S624&lt;&gt;"",1,0)</f>
        <v>0</v>
      </c>
      <c r="Y624">
        <f>IF(A624&lt;&gt;"",1,0)</f>
        <v>0</v>
      </c>
      <c r="Z624">
        <f>IF(T624=1,ROW()-5,0)</f>
        <v>0</v>
      </c>
    </row>
    <row r="625">
      <c r="A625" s="21" t="str">
        <f>IF(T625=0,"",IF(S625&lt;&gt;"","Revisa: "&amp;S625,IF(OR(L625="Cobrado",L625="Anulado"),"",IF(AND(N625="",OR(L625="Recibido",L625="Confirmado",L625="Preparado",L625="En reparto",L625="Incidencia"),ISNUMBER(I625),INT(Ajustes!$C$5)&gt;INT(I625)),"Retrasado",IF(OR(L625="Entregado",L625="Facturado"),IF(AND(ISNUMBER(V625),ISNUMBER(N625),INT(Ajustes!$C$5)-INT(N625)&gt;V625),IF(L625="Entregado","Sin facturar","Cobro vencido"),""),IF(AND(ISNUMBER(V625),ISNUMBER(Q625),Q625&gt;V625),INDEX(Ajustes!$E$9:$E$17,MATCH(L625,Ajustes!$B$9:$B$17,0)),""))))))</f>
        <v/>
      </c>
      <c r="B625" s="22" t="n"/>
      <c r="C625" s="23" t="n"/>
      <c r="D625" s="24" t="n"/>
      <c r="E625" s="25" t="n"/>
      <c r="F625" s="25" t="n"/>
      <c r="G625" s="25" t="n"/>
      <c r="H625" s="26" t="n"/>
      <c r="I625" s="23" t="n"/>
      <c r="J625" s="25" t="n"/>
      <c r="K625" s="25" t="n"/>
      <c r="L625" s="25" t="n"/>
      <c r="M625" s="23" t="n"/>
      <c r="N625" s="23" t="n"/>
      <c r="O625" s="27" t="n"/>
      <c r="P625" s="25" t="n"/>
      <c r="Q625" s="28" t="str">
        <f>IF(OR(T625=0,L625="Cobrado",L625="Anulado",NOT(ISNUMBER(U625))),"",MAX(0,INT(Ajustes!$C$5)-INT(U625)))</f>
        <v/>
      </c>
      <c r="R625" s="28" t="str">
        <f>IF(OR(T625=0,L625="Anulado",NOT(ISNUMBER(N625)),NOT(ISNUMBER(I625))),"",IF(INT(N625)=INT(I625),"Sí",IF(INT(N625)&gt;INT(I625),"Tarde","Antes")))</f>
        <v/>
      </c>
      <c r="S625" t="str">
        <f>IF(T625=0,"",IF(L625="","falta el estado",IF(NOT(ISNUMBER(MATCH(L625,Ajustes!$B$9:$B$17,0))),"el estado no es de la lista",IF(E625="","falta el cliente",IF(OR(AND(C625&lt;&gt;"",NOT(ISNUMBER(C625))),AND(I625&lt;&gt;"",NOT(ISNUMBER(I625))),AND(M625&lt;&gt;"",NOT(ISNUMBER(M625))),AND(N625&lt;&gt;"",NOT(ISNUMBER(N625)))),"hay una fecha mal escrita",IF(AND(H625&lt;&gt;"",NOT(ISNUMBER(H625))),"el importe no es un número",IF(C625="","falta «Recibido el»",IF(AND(L625&lt;&gt;"Recibido",L625&lt;&gt;"Anulado",I625=""),"falta la entrega acordada",IF(AND(L625&lt;&gt;"Recibido",L625&lt;&gt;"Anulado",M625=""),"falta la fecha del estado",IF(AND(OR(L625="Entregado",L625="Facturado",L625="Cobrado"),N625=""),"falta «Entregado el»",IF(AND(N625&lt;&gt;"",OR(L625="Recibido",L625="Confirmado",L625="Preparado",L625="En reparto")),"tiene «Entregado el»: cambia el estado",IF(OR(INT(C625)&gt;INT(Ajustes!$C$5),AND(M625&lt;&gt;"",INT(M625)&gt;INT(Ajustes!$C$5)),AND(N625&lt;&gt;"",INT(N625)&gt;INT(Ajustes!$C$5))),"hay una fecha posterior a hoy",IF(AND(M625&lt;&gt;"",INT(M625)&lt;INT(C625)),"la fecha del estado es anterior a «Recibido el»",IF(AND(N625&lt;&gt;"",INT(N625)&lt;INT(C625)),"«Entregado el» es anterior a «Recibido el»",""))))))))))))))</f>
        <v/>
      </c>
      <c r="T625">
        <f>IF(COUNTA(B625:P625)&gt;0,1,0)</f>
        <v>0</v>
      </c>
      <c r="U625" t="str">
        <f>IF(T625=0,"",IF(AND(L625="Recibido",M625=""),IF(C625="","",C625),IF(M625="","",M625)))</f>
        <v/>
      </c>
      <c r="V625" t="str">
        <f>IF(OR(T625=0,NOT(ISNUMBER(MATCH(L625,Ajustes!$B$9:$B$17,0)))),"",IF(INDEX(Ajustes!$C$9:$C$17,MATCH(L625,Ajustes!$B$9:$B$17,0))="","",INDEX(Ajustes!$C$9:$C$17,MATCH(L625,Ajustes!$B$9:$B$17,0))))</f>
        <v/>
      </c>
      <c r="W625">
        <f>IF(AND(T625=1,N625="",OR(L625="Recibido",L625="Confirmado",L625="Preparado",L625="En reparto",L625="Incidencia")),1,0)</f>
        <v>0</v>
      </c>
      <c r="X625">
        <f>IF(S625&lt;&gt;"",1,0)</f>
        <v>0</v>
      </c>
      <c r="Y625">
        <f>IF(A625&lt;&gt;"",1,0)</f>
        <v>0</v>
      </c>
      <c r="Z625">
        <f>IF(T625=1,ROW()-5,0)</f>
        <v>0</v>
      </c>
    </row>
    <row r="626">
      <c r="A626" s="21" t="str">
        <f>IF(T626=0,"",IF(S626&lt;&gt;"","Revisa: "&amp;S626,IF(OR(L626="Cobrado",L626="Anulado"),"",IF(AND(N626="",OR(L626="Recibido",L626="Confirmado",L626="Preparado",L626="En reparto",L626="Incidencia"),ISNUMBER(I626),INT(Ajustes!$C$5)&gt;INT(I626)),"Retrasado",IF(OR(L626="Entregado",L626="Facturado"),IF(AND(ISNUMBER(V626),ISNUMBER(N626),INT(Ajustes!$C$5)-INT(N626)&gt;V626),IF(L626="Entregado","Sin facturar","Cobro vencido"),""),IF(AND(ISNUMBER(V626),ISNUMBER(Q626),Q626&gt;V626),INDEX(Ajustes!$E$9:$E$17,MATCH(L626,Ajustes!$B$9:$B$17,0)),""))))))</f>
        <v/>
      </c>
      <c r="B626" s="22" t="n"/>
      <c r="C626" s="23" t="n"/>
      <c r="D626" s="24" t="n"/>
      <c r="E626" s="25" t="n"/>
      <c r="F626" s="25" t="n"/>
      <c r="G626" s="25" t="n"/>
      <c r="H626" s="26" t="n"/>
      <c r="I626" s="23" t="n"/>
      <c r="J626" s="25" t="n"/>
      <c r="K626" s="25" t="n"/>
      <c r="L626" s="25" t="n"/>
      <c r="M626" s="23" t="n"/>
      <c r="N626" s="23" t="n"/>
      <c r="O626" s="27" t="n"/>
      <c r="P626" s="25" t="n"/>
      <c r="Q626" s="28" t="str">
        <f>IF(OR(T626=0,L626="Cobrado",L626="Anulado",NOT(ISNUMBER(U626))),"",MAX(0,INT(Ajustes!$C$5)-INT(U626)))</f>
        <v/>
      </c>
      <c r="R626" s="28" t="str">
        <f>IF(OR(T626=0,L626="Anulado",NOT(ISNUMBER(N626)),NOT(ISNUMBER(I626))),"",IF(INT(N626)=INT(I626),"Sí",IF(INT(N626)&gt;INT(I626),"Tarde","Antes")))</f>
        <v/>
      </c>
      <c r="S626" t="str">
        <f>IF(T626=0,"",IF(L626="","falta el estado",IF(NOT(ISNUMBER(MATCH(L626,Ajustes!$B$9:$B$17,0))),"el estado no es de la lista",IF(E626="","falta el cliente",IF(OR(AND(C626&lt;&gt;"",NOT(ISNUMBER(C626))),AND(I626&lt;&gt;"",NOT(ISNUMBER(I626))),AND(M626&lt;&gt;"",NOT(ISNUMBER(M626))),AND(N626&lt;&gt;"",NOT(ISNUMBER(N626)))),"hay una fecha mal escrita",IF(AND(H626&lt;&gt;"",NOT(ISNUMBER(H626))),"el importe no es un número",IF(C626="","falta «Recibido el»",IF(AND(L626&lt;&gt;"Recibido",L626&lt;&gt;"Anulado",I626=""),"falta la entrega acordada",IF(AND(L626&lt;&gt;"Recibido",L626&lt;&gt;"Anulado",M626=""),"falta la fecha del estado",IF(AND(OR(L626="Entregado",L626="Facturado",L626="Cobrado"),N626=""),"falta «Entregado el»",IF(AND(N626&lt;&gt;"",OR(L626="Recibido",L626="Confirmado",L626="Preparado",L626="En reparto")),"tiene «Entregado el»: cambia el estado",IF(OR(INT(C626)&gt;INT(Ajustes!$C$5),AND(M626&lt;&gt;"",INT(M626)&gt;INT(Ajustes!$C$5)),AND(N626&lt;&gt;"",INT(N626)&gt;INT(Ajustes!$C$5))),"hay una fecha posterior a hoy",IF(AND(M626&lt;&gt;"",INT(M626)&lt;INT(C626)),"la fecha del estado es anterior a «Recibido el»",IF(AND(N626&lt;&gt;"",INT(N626)&lt;INT(C626)),"«Entregado el» es anterior a «Recibido el»",""))))))))))))))</f>
        <v/>
      </c>
      <c r="T626">
        <f>IF(COUNTA(B626:P626)&gt;0,1,0)</f>
        <v>0</v>
      </c>
      <c r="U626" t="str">
        <f>IF(T626=0,"",IF(AND(L626="Recibido",M626=""),IF(C626="","",C626),IF(M626="","",M626)))</f>
        <v/>
      </c>
      <c r="V626" t="str">
        <f>IF(OR(T626=0,NOT(ISNUMBER(MATCH(L626,Ajustes!$B$9:$B$17,0)))),"",IF(INDEX(Ajustes!$C$9:$C$17,MATCH(L626,Ajustes!$B$9:$B$17,0))="","",INDEX(Ajustes!$C$9:$C$17,MATCH(L626,Ajustes!$B$9:$B$17,0))))</f>
        <v/>
      </c>
      <c r="W626">
        <f>IF(AND(T626=1,N626="",OR(L626="Recibido",L626="Confirmado",L626="Preparado",L626="En reparto",L626="Incidencia")),1,0)</f>
        <v>0</v>
      </c>
      <c r="X626">
        <f>IF(S626&lt;&gt;"",1,0)</f>
        <v>0</v>
      </c>
      <c r="Y626">
        <f>IF(A626&lt;&gt;"",1,0)</f>
        <v>0</v>
      </c>
      <c r="Z626">
        <f>IF(T626=1,ROW()-5,0)</f>
        <v>0</v>
      </c>
    </row>
    <row r="627">
      <c r="A627" s="21" t="str">
        <f>IF(T627=0,"",IF(S627&lt;&gt;"","Revisa: "&amp;S627,IF(OR(L627="Cobrado",L627="Anulado"),"",IF(AND(N627="",OR(L627="Recibido",L627="Confirmado",L627="Preparado",L627="En reparto",L627="Incidencia"),ISNUMBER(I627),INT(Ajustes!$C$5)&gt;INT(I627)),"Retrasado",IF(OR(L627="Entregado",L627="Facturado"),IF(AND(ISNUMBER(V627),ISNUMBER(N627),INT(Ajustes!$C$5)-INT(N627)&gt;V627),IF(L627="Entregado","Sin facturar","Cobro vencido"),""),IF(AND(ISNUMBER(V627),ISNUMBER(Q627),Q627&gt;V627),INDEX(Ajustes!$E$9:$E$17,MATCH(L627,Ajustes!$B$9:$B$17,0)),""))))))</f>
        <v/>
      </c>
      <c r="B627" s="22" t="n"/>
      <c r="C627" s="23" t="n"/>
      <c r="D627" s="24" t="n"/>
      <c r="E627" s="25" t="n"/>
      <c r="F627" s="25" t="n"/>
      <c r="G627" s="25" t="n"/>
      <c r="H627" s="26" t="n"/>
      <c r="I627" s="23" t="n"/>
      <c r="J627" s="25" t="n"/>
      <c r="K627" s="25" t="n"/>
      <c r="L627" s="25" t="n"/>
      <c r="M627" s="23" t="n"/>
      <c r="N627" s="23" t="n"/>
      <c r="O627" s="27" t="n"/>
      <c r="P627" s="25" t="n"/>
      <c r="Q627" s="28" t="str">
        <f>IF(OR(T627=0,L627="Cobrado",L627="Anulado",NOT(ISNUMBER(U627))),"",MAX(0,INT(Ajustes!$C$5)-INT(U627)))</f>
        <v/>
      </c>
      <c r="R627" s="28" t="str">
        <f>IF(OR(T627=0,L627="Anulado",NOT(ISNUMBER(N627)),NOT(ISNUMBER(I627))),"",IF(INT(N627)=INT(I627),"Sí",IF(INT(N627)&gt;INT(I627),"Tarde","Antes")))</f>
        <v/>
      </c>
      <c r="S627" t="str">
        <f>IF(T627=0,"",IF(L627="","falta el estado",IF(NOT(ISNUMBER(MATCH(L627,Ajustes!$B$9:$B$17,0))),"el estado no es de la lista",IF(E627="","falta el cliente",IF(OR(AND(C627&lt;&gt;"",NOT(ISNUMBER(C627))),AND(I627&lt;&gt;"",NOT(ISNUMBER(I627))),AND(M627&lt;&gt;"",NOT(ISNUMBER(M627))),AND(N627&lt;&gt;"",NOT(ISNUMBER(N627)))),"hay una fecha mal escrita",IF(AND(H627&lt;&gt;"",NOT(ISNUMBER(H627))),"el importe no es un número",IF(C627="","falta «Recibido el»",IF(AND(L627&lt;&gt;"Recibido",L627&lt;&gt;"Anulado",I627=""),"falta la entrega acordada",IF(AND(L627&lt;&gt;"Recibido",L627&lt;&gt;"Anulado",M627=""),"falta la fecha del estado",IF(AND(OR(L627="Entregado",L627="Facturado",L627="Cobrado"),N627=""),"falta «Entregado el»",IF(AND(N627&lt;&gt;"",OR(L627="Recibido",L627="Confirmado",L627="Preparado",L627="En reparto")),"tiene «Entregado el»: cambia el estado",IF(OR(INT(C627)&gt;INT(Ajustes!$C$5),AND(M627&lt;&gt;"",INT(M627)&gt;INT(Ajustes!$C$5)),AND(N627&lt;&gt;"",INT(N627)&gt;INT(Ajustes!$C$5))),"hay una fecha posterior a hoy",IF(AND(M627&lt;&gt;"",INT(M627)&lt;INT(C627)),"la fecha del estado es anterior a «Recibido el»",IF(AND(N627&lt;&gt;"",INT(N627)&lt;INT(C627)),"«Entregado el» es anterior a «Recibido el»",""))))))))))))))</f>
        <v/>
      </c>
      <c r="T627">
        <f>IF(COUNTA(B627:P627)&gt;0,1,0)</f>
        <v>0</v>
      </c>
      <c r="U627" t="str">
        <f>IF(T627=0,"",IF(AND(L627="Recibido",M627=""),IF(C627="","",C627),IF(M627="","",M627)))</f>
        <v/>
      </c>
      <c r="V627" t="str">
        <f>IF(OR(T627=0,NOT(ISNUMBER(MATCH(L627,Ajustes!$B$9:$B$17,0)))),"",IF(INDEX(Ajustes!$C$9:$C$17,MATCH(L627,Ajustes!$B$9:$B$17,0))="","",INDEX(Ajustes!$C$9:$C$17,MATCH(L627,Ajustes!$B$9:$B$17,0))))</f>
        <v/>
      </c>
      <c r="W627">
        <f>IF(AND(T627=1,N627="",OR(L627="Recibido",L627="Confirmado",L627="Preparado",L627="En reparto",L627="Incidencia")),1,0)</f>
        <v>0</v>
      </c>
      <c r="X627">
        <f>IF(S627&lt;&gt;"",1,0)</f>
        <v>0</v>
      </c>
      <c r="Y627">
        <f>IF(A627&lt;&gt;"",1,0)</f>
        <v>0</v>
      </c>
      <c r="Z627">
        <f>IF(T627=1,ROW()-5,0)</f>
        <v>0</v>
      </c>
    </row>
    <row r="628">
      <c r="A628" s="21" t="str">
        <f>IF(T628=0,"",IF(S628&lt;&gt;"","Revisa: "&amp;S628,IF(OR(L628="Cobrado",L628="Anulado"),"",IF(AND(N628="",OR(L628="Recibido",L628="Confirmado",L628="Preparado",L628="En reparto",L628="Incidencia"),ISNUMBER(I628),INT(Ajustes!$C$5)&gt;INT(I628)),"Retrasado",IF(OR(L628="Entregado",L628="Facturado"),IF(AND(ISNUMBER(V628),ISNUMBER(N628),INT(Ajustes!$C$5)-INT(N628)&gt;V628),IF(L628="Entregado","Sin facturar","Cobro vencido"),""),IF(AND(ISNUMBER(V628),ISNUMBER(Q628),Q628&gt;V628),INDEX(Ajustes!$E$9:$E$17,MATCH(L628,Ajustes!$B$9:$B$17,0)),""))))))</f>
        <v/>
      </c>
      <c r="B628" s="22" t="n"/>
      <c r="C628" s="23" t="n"/>
      <c r="D628" s="24" t="n"/>
      <c r="E628" s="25" t="n"/>
      <c r="F628" s="25" t="n"/>
      <c r="G628" s="25" t="n"/>
      <c r="H628" s="26" t="n"/>
      <c r="I628" s="23" t="n"/>
      <c r="J628" s="25" t="n"/>
      <c r="K628" s="25" t="n"/>
      <c r="L628" s="25" t="n"/>
      <c r="M628" s="23" t="n"/>
      <c r="N628" s="23" t="n"/>
      <c r="O628" s="27" t="n"/>
      <c r="P628" s="25" t="n"/>
      <c r="Q628" s="28" t="str">
        <f>IF(OR(T628=0,L628="Cobrado",L628="Anulado",NOT(ISNUMBER(U628))),"",MAX(0,INT(Ajustes!$C$5)-INT(U628)))</f>
        <v/>
      </c>
      <c r="R628" s="28" t="str">
        <f>IF(OR(T628=0,L628="Anulado",NOT(ISNUMBER(N628)),NOT(ISNUMBER(I628))),"",IF(INT(N628)=INT(I628),"Sí",IF(INT(N628)&gt;INT(I628),"Tarde","Antes")))</f>
        <v/>
      </c>
      <c r="S628" t="str">
        <f>IF(T628=0,"",IF(L628="","falta el estado",IF(NOT(ISNUMBER(MATCH(L628,Ajustes!$B$9:$B$17,0))),"el estado no es de la lista",IF(E628="","falta el cliente",IF(OR(AND(C628&lt;&gt;"",NOT(ISNUMBER(C628))),AND(I628&lt;&gt;"",NOT(ISNUMBER(I628))),AND(M628&lt;&gt;"",NOT(ISNUMBER(M628))),AND(N628&lt;&gt;"",NOT(ISNUMBER(N628)))),"hay una fecha mal escrita",IF(AND(H628&lt;&gt;"",NOT(ISNUMBER(H628))),"el importe no es un número",IF(C628="","falta «Recibido el»",IF(AND(L628&lt;&gt;"Recibido",L628&lt;&gt;"Anulado",I628=""),"falta la entrega acordada",IF(AND(L628&lt;&gt;"Recibido",L628&lt;&gt;"Anulado",M628=""),"falta la fecha del estado",IF(AND(OR(L628="Entregado",L628="Facturado",L628="Cobrado"),N628=""),"falta «Entregado el»",IF(AND(N628&lt;&gt;"",OR(L628="Recibido",L628="Confirmado",L628="Preparado",L628="En reparto")),"tiene «Entregado el»: cambia el estado",IF(OR(INT(C628)&gt;INT(Ajustes!$C$5),AND(M628&lt;&gt;"",INT(M628)&gt;INT(Ajustes!$C$5)),AND(N628&lt;&gt;"",INT(N628)&gt;INT(Ajustes!$C$5))),"hay una fecha posterior a hoy",IF(AND(M628&lt;&gt;"",INT(M628)&lt;INT(C628)),"la fecha del estado es anterior a «Recibido el»",IF(AND(N628&lt;&gt;"",INT(N628)&lt;INT(C628)),"«Entregado el» es anterior a «Recibido el»",""))))))))))))))</f>
        <v/>
      </c>
      <c r="T628">
        <f>IF(COUNTA(B628:P628)&gt;0,1,0)</f>
        <v>0</v>
      </c>
      <c r="U628" t="str">
        <f>IF(T628=0,"",IF(AND(L628="Recibido",M628=""),IF(C628="","",C628),IF(M628="","",M628)))</f>
        <v/>
      </c>
      <c r="V628" t="str">
        <f>IF(OR(T628=0,NOT(ISNUMBER(MATCH(L628,Ajustes!$B$9:$B$17,0)))),"",IF(INDEX(Ajustes!$C$9:$C$17,MATCH(L628,Ajustes!$B$9:$B$17,0))="","",INDEX(Ajustes!$C$9:$C$17,MATCH(L628,Ajustes!$B$9:$B$17,0))))</f>
        <v/>
      </c>
      <c r="W628">
        <f>IF(AND(T628=1,N628="",OR(L628="Recibido",L628="Confirmado",L628="Preparado",L628="En reparto",L628="Incidencia")),1,0)</f>
        <v>0</v>
      </c>
      <c r="X628">
        <f>IF(S628&lt;&gt;"",1,0)</f>
        <v>0</v>
      </c>
      <c r="Y628">
        <f>IF(A628&lt;&gt;"",1,0)</f>
        <v>0</v>
      </c>
      <c r="Z628">
        <f>IF(T628=1,ROW()-5,0)</f>
        <v>0</v>
      </c>
    </row>
    <row r="629">
      <c r="A629" s="21" t="str">
        <f>IF(T629=0,"",IF(S629&lt;&gt;"","Revisa: "&amp;S629,IF(OR(L629="Cobrado",L629="Anulado"),"",IF(AND(N629="",OR(L629="Recibido",L629="Confirmado",L629="Preparado",L629="En reparto",L629="Incidencia"),ISNUMBER(I629),INT(Ajustes!$C$5)&gt;INT(I629)),"Retrasado",IF(OR(L629="Entregado",L629="Facturado"),IF(AND(ISNUMBER(V629),ISNUMBER(N629),INT(Ajustes!$C$5)-INT(N629)&gt;V629),IF(L629="Entregado","Sin facturar","Cobro vencido"),""),IF(AND(ISNUMBER(V629),ISNUMBER(Q629),Q629&gt;V629),INDEX(Ajustes!$E$9:$E$17,MATCH(L629,Ajustes!$B$9:$B$17,0)),""))))))</f>
        <v/>
      </c>
      <c r="B629" s="22" t="n"/>
      <c r="C629" s="23" t="n"/>
      <c r="D629" s="24" t="n"/>
      <c r="E629" s="25" t="n"/>
      <c r="F629" s="25" t="n"/>
      <c r="G629" s="25" t="n"/>
      <c r="H629" s="26" t="n"/>
      <c r="I629" s="23" t="n"/>
      <c r="J629" s="25" t="n"/>
      <c r="K629" s="25" t="n"/>
      <c r="L629" s="25" t="n"/>
      <c r="M629" s="23" t="n"/>
      <c r="N629" s="23" t="n"/>
      <c r="O629" s="27" t="n"/>
      <c r="P629" s="25" t="n"/>
      <c r="Q629" s="28" t="str">
        <f>IF(OR(T629=0,L629="Cobrado",L629="Anulado",NOT(ISNUMBER(U629))),"",MAX(0,INT(Ajustes!$C$5)-INT(U629)))</f>
        <v/>
      </c>
      <c r="R629" s="28" t="str">
        <f>IF(OR(T629=0,L629="Anulado",NOT(ISNUMBER(N629)),NOT(ISNUMBER(I629))),"",IF(INT(N629)=INT(I629),"Sí",IF(INT(N629)&gt;INT(I629),"Tarde","Antes")))</f>
        <v/>
      </c>
      <c r="S629" t="str">
        <f>IF(T629=0,"",IF(L629="","falta el estado",IF(NOT(ISNUMBER(MATCH(L629,Ajustes!$B$9:$B$17,0))),"el estado no es de la lista",IF(E629="","falta el cliente",IF(OR(AND(C629&lt;&gt;"",NOT(ISNUMBER(C629))),AND(I629&lt;&gt;"",NOT(ISNUMBER(I629))),AND(M629&lt;&gt;"",NOT(ISNUMBER(M629))),AND(N629&lt;&gt;"",NOT(ISNUMBER(N629)))),"hay una fecha mal escrita",IF(AND(H629&lt;&gt;"",NOT(ISNUMBER(H629))),"el importe no es un número",IF(C629="","falta «Recibido el»",IF(AND(L629&lt;&gt;"Recibido",L629&lt;&gt;"Anulado",I629=""),"falta la entrega acordada",IF(AND(L629&lt;&gt;"Recibido",L629&lt;&gt;"Anulado",M629=""),"falta la fecha del estado",IF(AND(OR(L629="Entregado",L629="Facturado",L629="Cobrado"),N629=""),"falta «Entregado el»",IF(AND(N629&lt;&gt;"",OR(L629="Recibido",L629="Confirmado",L629="Preparado",L629="En reparto")),"tiene «Entregado el»: cambia el estado",IF(OR(INT(C629)&gt;INT(Ajustes!$C$5),AND(M629&lt;&gt;"",INT(M629)&gt;INT(Ajustes!$C$5)),AND(N629&lt;&gt;"",INT(N629)&gt;INT(Ajustes!$C$5))),"hay una fecha posterior a hoy",IF(AND(M629&lt;&gt;"",INT(M629)&lt;INT(C629)),"la fecha del estado es anterior a «Recibido el»",IF(AND(N629&lt;&gt;"",INT(N629)&lt;INT(C629)),"«Entregado el» es anterior a «Recibido el»",""))))))))))))))</f>
        <v/>
      </c>
      <c r="T629">
        <f>IF(COUNTA(B629:P629)&gt;0,1,0)</f>
        <v>0</v>
      </c>
      <c r="U629" t="str">
        <f>IF(T629=0,"",IF(AND(L629="Recibido",M629=""),IF(C629="","",C629),IF(M629="","",M629)))</f>
        <v/>
      </c>
      <c r="V629" t="str">
        <f>IF(OR(T629=0,NOT(ISNUMBER(MATCH(L629,Ajustes!$B$9:$B$17,0)))),"",IF(INDEX(Ajustes!$C$9:$C$17,MATCH(L629,Ajustes!$B$9:$B$17,0))="","",INDEX(Ajustes!$C$9:$C$17,MATCH(L629,Ajustes!$B$9:$B$17,0))))</f>
        <v/>
      </c>
      <c r="W629">
        <f>IF(AND(T629=1,N629="",OR(L629="Recibido",L629="Confirmado",L629="Preparado",L629="En reparto",L629="Incidencia")),1,0)</f>
        <v>0</v>
      </c>
      <c r="X629">
        <f>IF(S629&lt;&gt;"",1,0)</f>
        <v>0</v>
      </c>
      <c r="Y629">
        <f>IF(A629&lt;&gt;"",1,0)</f>
        <v>0</v>
      </c>
      <c r="Z629">
        <f>IF(T629=1,ROW()-5,0)</f>
        <v>0</v>
      </c>
    </row>
    <row r="630">
      <c r="A630" s="21" t="str">
        <f>IF(T630=0,"",IF(S630&lt;&gt;"","Revisa: "&amp;S630,IF(OR(L630="Cobrado",L630="Anulado"),"",IF(AND(N630="",OR(L630="Recibido",L630="Confirmado",L630="Preparado",L630="En reparto",L630="Incidencia"),ISNUMBER(I630),INT(Ajustes!$C$5)&gt;INT(I630)),"Retrasado",IF(OR(L630="Entregado",L630="Facturado"),IF(AND(ISNUMBER(V630),ISNUMBER(N630),INT(Ajustes!$C$5)-INT(N630)&gt;V630),IF(L630="Entregado","Sin facturar","Cobro vencido"),""),IF(AND(ISNUMBER(V630),ISNUMBER(Q630),Q630&gt;V630),INDEX(Ajustes!$E$9:$E$17,MATCH(L630,Ajustes!$B$9:$B$17,0)),""))))))</f>
        <v/>
      </c>
      <c r="B630" s="22" t="n"/>
      <c r="C630" s="23" t="n"/>
      <c r="D630" s="24" t="n"/>
      <c r="E630" s="25" t="n"/>
      <c r="F630" s="25" t="n"/>
      <c r="G630" s="25" t="n"/>
      <c r="H630" s="26" t="n"/>
      <c r="I630" s="23" t="n"/>
      <c r="J630" s="25" t="n"/>
      <c r="K630" s="25" t="n"/>
      <c r="L630" s="25" t="n"/>
      <c r="M630" s="23" t="n"/>
      <c r="N630" s="23" t="n"/>
      <c r="O630" s="27" t="n"/>
      <c r="P630" s="25" t="n"/>
      <c r="Q630" s="28" t="str">
        <f>IF(OR(T630=0,L630="Cobrado",L630="Anulado",NOT(ISNUMBER(U630))),"",MAX(0,INT(Ajustes!$C$5)-INT(U630)))</f>
        <v/>
      </c>
      <c r="R630" s="28" t="str">
        <f>IF(OR(T630=0,L630="Anulado",NOT(ISNUMBER(N630)),NOT(ISNUMBER(I630))),"",IF(INT(N630)=INT(I630),"Sí",IF(INT(N630)&gt;INT(I630),"Tarde","Antes")))</f>
        <v/>
      </c>
      <c r="S630" t="str">
        <f>IF(T630=0,"",IF(L630="","falta el estado",IF(NOT(ISNUMBER(MATCH(L630,Ajustes!$B$9:$B$17,0))),"el estado no es de la lista",IF(E630="","falta el cliente",IF(OR(AND(C630&lt;&gt;"",NOT(ISNUMBER(C630))),AND(I630&lt;&gt;"",NOT(ISNUMBER(I630))),AND(M630&lt;&gt;"",NOT(ISNUMBER(M630))),AND(N630&lt;&gt;"",NOT(ISNUMBER(N630)))),"hay una fecha mal escrita",IF(AND(H630&lt;&gt;"",NOT(ISNUMBER(H630))),"el importe no es un número",IF(C630="","falta «Recibido el»",IF(AND(L630&lt;&gt;"Recibido",L630&lt;&gt;"Anulado",I630=""),"falta la entrega acordada",IF(AND(L630&lt;&gt;"Recibido",L630&lt;&gt;"Anulado",M630=""),"falta la fecha del estado",IF(AND(OR(L630="Entregado",L630="Facturado",L630="Cobrado"),N630=""),"falta «Entregado el»",IF(AND(N630&lt;&gt;"",OR(L630="Recibido",L630="Confirmado",L630="Preparado",L630="En reparto")),"tiene «Entregado el»: cambia el estado",IF(OR(INT(C630)&gt;INT(Ajustes!$C$5),AND(M630&lt;&gt;"",INT(M630)&gt;INT(Ajustes!$C$5)),AND(N630&lt;&gt;"",INT(N630)&gt;INT(Ajustes!$C$5))),"hay una fecha posterior a hoy",IF(AND(M630&lt;&gt;"",INT(M630)&lt;INT(C630)),"la fecha del estado es anterior a «Recibido el»",IF(AND(N630&lt;&gt;"",INT(N630)&lt;INT(C630)),"«Entregado el» es anterior a «Recibido el»",""))))))))))))))</f>
        <v/>
      </c>
      <c r="T630">
        <f>IF(COUNTA(B630:P630)&gt;0,1,0)</f>
        <v>0</v>
      </c>
      <c r="U630" t="str">
        <f>IF(T630=0,"",IF(AND(L630="Recibido",M630=""),IF(C630="","",C630),IF(M630="","",M630)))</f>
        <v/>
      </c>
      <c r="V630" t="str">
        <f>IF(OR(T630=0,NOT(ISNUMBER(MATCH(L630,Ajustes!$B$9:$B$17,0)))),"",IF(INDEX(Ajustes!$C$9:$C$17,MATCH(L630,Ajustes!$B$9:$B$17,0))="","",INDEX(Ajustes!$C$9:$C$17,MATCH(L630,Ajustes!$B$9:$B$17,0))))</f>
        <v/>
      </c>
      <c r="W630">
        <f>IF(AND(T630=1,N630="",OR(L630="Recibido",L630="Confirmado",L630="Preparado",L630="En reparto",L630="Incidencia")),1,0)</f>
        <v>0</v>
      </c>
      <c r="X630">
        <f>IF(S630&lt;&gt;"",1,0)</f>
        <v>0</v>
      </c>
      <c r="Y630">
        <f>IF(A630&lt;&gt;"",1,0)</f>
        <v>0</v>
      </c>
      <c r="Z630">
        <f>IF(T630=1,ROW()-5,0)</f>
        <v>0</v>
      </c>
    </row>
    <row r="631">
      <c r="A631" s="21" t="str">
        <f>IF(T631=0,"",IF(S631&lt;&gt;"","Revisa: "&amp;S631,IF(OR(L631="Cobrado",L631="Anulado"),"",IF(AND(N631="",OR(L631="Recibido",L631="Confirmado",L631="Preparado",L631="En reparto",L631="Incidencia"),ISNUMBER(I631),INT(Ajustes!$C$5)&gt;INT(I631)),"Retrasado",IF(OR(L631="Entregado",L631="Facturado"),IF(AND(ISNUMBER(V631),ISNUMBER(N631),INT(Ajustes!$C$5)-INT(N631)&gt;V631),IF(L631="Entregado","Sin facturar","Cobro vencido"),""),IF(AND(ISNUMBER(V631),ISNUMBER(Q631),Q631&gt;V631),INDEX(Ajustes!$E$9:$E$17,MATCH(L631,Ajustes!$B$9:$B$17,0)),""))))))</f>
        <v/>
      </c>
      <c r="B631" s="22" t="n"/>
      <c r="C631" s="23" t="n"/>
      <c r="D631" s="24" t="n"/>
      <c r="E631" s="25" t="n"/>
      <c r="F631" s="25" t="n"/>
      <c r="G631" s="25" t="n"/>
      <c r="H631" s="26" t="n"/>
      <c r="I631" s="23" t="n"/>
      <c r="J631" s="25" t="n"/>
      <c r="K631" s="25" t="n"/>
      <c r="L631" s="25" t="n"/>
      <c r="M631" s="23" t="n"/>
      <c r="N631" s="23" t="n"/>
      <c r="O631" s="27" t="n"/>
      <c r="P631" s="25" t="n"/>
      <c r="Q631" s="28" t="str">
        <f>IF(OR(T631=0,L631="Cobrado",L631="Anulado",NOT(ISNUMBER(U631))),"",MAX(0,INT(Ajustes!$C$5)-INT(U631)))</f>
        <v/>
      </c>
      <c r="R631" s="28" t="str">
        <f>IF(OR(T631=0,L631="Anulado",NOT(ISNUMBER(N631)),NOT(ISNUMBER(I631))),"",IF(INT(N631)=INT(I631),"Sí",IF(INT(N631)&gt;INT(I631),"Tarde","Antes")))</f>
        <v/>
      </c>
      <c r="S631" t="str">
        <f>IF(T631=0,"",IF(L631="","falta el estado",IF(NOT(ISNUMBER(MATCH(L631,Ajustes!$B$9:$B$17,0))),"el estado no es de la lista",IF(E631="","falta el cliente",IF(OR(AND(C631&lt;&gt;"",NOT(ISNUMBER(C631))),AND(I631&lt;&gt;"",NOT(ISNUMBER(I631))),AND(M631&lt;&gt;"",NOT(ISNUMBER(M631))),AND(N631&lt;&gt;"",NOT(ISNUMBER(N631)))),"hay una fecha mal escrita",IF(AND(H631&lt;&gt;"",NOT(ISNUMBER(H631))),"el importe no es un número",IF(C631="","falta «Recibido el»",IF(AND(L631&lt;&gt;"Recibido",L631&lt;&gt;"Anulado",I631=""),"falta la entrega acordada",IF(AND(L631&lt;&gt;"Recibido",L631&lt;&gt;"Anulado",M631=""),"falta la fecha del estado",IF(AND(OR(L631="Entregado",L631="Facturado",L631="Cobrado"),N631=""),"falta «Entregado el»",IF(AND(N631&lt;&gt;"",OR(L631="Recibido",L631="Confirmado",L631="Preparado",L631="En reparto")),"tiene «Entregado el»: cambia el estado",IF(OR(INT(C631)&gt;INT(Ajustes!$C$5),AND(M631&lt;&gt;"",INT(M631)&gt;INT(Ajustes!$C$5)),AND(N631&lt;&gt;"",INT(N631)&gt;INT(Ajustes!$C$5))),"hay una fecha posterior a hoy",IF(AND(M631&lt;&gt;"",INT(M631)&lt;INT(C631)),"la fecha del estado es anterior a «Recibido el»",IF(AND(N631&lt;&gt;"",INT(N631)&lt;INT(C631)),"«Entregado el» es anterior a «Recibido el»",""))))))))))))))</f>
        <v/>
      </c>
      <c r="T631">
        <f>IF(COUNTA(B631:P631)&gt;0,1,0)</f>
        <v>0</v>
      </c>
      <c r="U631" t="str">
        <f>IF(T631=0,"",IF(AND(L631="Recibido",M631=""),IF(C631="","",C631),IF(M631="","",M631)))</f>
        <v/>
      </c>
      <c r="V631" t="str">
        <f>IF(OR(T631=0,NOT(ISNUMBER(MATCH(L631,Ajustes!$B$9:$B$17,0)))),"",IF(INDEX(Ajustes!$C$9:$C$17,MATCH(L631,Ajustes!$B$9:$B$17,0))="","",INDEX(Ajustes!$C$9:$C$17,MATCH(L631,Ajustes!$B$9:$B$17,0))))</f>
        <v/>
      </c>
      <c r="W631">
        <f>IF(AND(T631=1,N631="",OR(L631="Recibido",L631="Confirmado",L631="Preparado",L631="En reparto",L631="Incidencia")),1,0)</f>
        <v>0</v>
      </c>
      <c r="X631">
        <f>IF(S631&lt;&gt;"",1,0)</f>
        <v>0</v>
      </c>
      <c r="Y631">
        <f>IF(A631&lt;&gt;"",1,0)</f>
        <v>0</v>
      </c>
      <c r="Z631">
        <f>IF(T631=1,ROW()-5,0)</f>
        <v>0</v>
      </c>
    </row>
    <row r="632">
      <c r="A632" s="21" t="str">
        <f>IF(T632=0,"",IF(S632&lt;&gt;"","Revisa: "&amp;S632,IF(OR(L632="Cobrado",L632="Anulado"),"",IF(AND(N632="",OR(L632="Recibido",L632="Confirmado",L632="Preparado",L632="En reparto",L632="Incidencia"),ISNUMBER(I632),INT(Ajustes!$C$5)&gt;INT(I632)),"Retrasado",IF(OR(L632="Entregado",L632="Facturado"),IF(AND(ISNUMBER(V632),ISNUMBER(N632),INT(Ajustes!$C$5)-INT(N632)&gt;V632),IF(L632="Entregado","Sin facturar","Cobro vencido"),""),IF(AND(ISNUMBER(V632),ISNUMBER(Q632),Q632&gt;V632),INDEX(Ajustes!$E$9:$E$17,MATCH(L632,Ajustes!$B$9:$B$17,0)),""))))))</f>
        <v/>
      </c>
      <c r="B632" s="22" t="n"/>
      <c r="C632" s="23" t="n"/>
      <c r="D632" s="24" t="n"/>
      <c r="E632" s="25" t="n"/>
      <c r="F632" s="25" t="n"/>
      <c r="G632" s="25" t="n"/>
      <c r="H632" s="26" t="n"/>
      <c r="I632" s="23" t="n"/>
      <c r="J632" s="25" t="n"/>
      <c r="K632" s="25" t="n"/>
      <c r="L632" s="25" t="n"/>
      <c r="M632" s="23" t="n"/>
      <c r="N632" s="23" t="n"/>
      <c r="O632" s="27" t="n"/>
      <c r="P632" s="25" t="n"/>
      <c r="Q632" s="28" t="str">
        <f>IF(OR(T632=0,L632="Cobrado",L632="Anulado",NOT(ISNUMBER(U632))),"",MAX(0,INT(Ajustes!$C$5)-INT(U632)))</f>
        <v/>
      </c>
      <c r="R632" s="28" t="str">
        <f>IF(OR(T632=0,L632="Anulado",NOT(ISNUMBER(N632)),NOT(ISNUMBER(I632))),"",IF(INT(N632)=INT(I632),"Sí",IF(INT(N632)&gt;INT(I632),"Tarde","Antes")))</f>
        <v/>
      </c>
      <c r="S632" t="str">
        <f>IF(T632=0,"",IF(L632="","falta el estado",IF(NOT(ISNUMBER(MATCH(L632,Ajustes!$B$9:$B$17,0))),"el estado no es de la lista",IF(E632="","falta el cliente",IF(OR(AND(C632&lt;&gt;"",NOT(ISNUMBER(C632))),AND(I632&lt;&gt;"",NOT(ISNUMBER(I632))),AND(M632&lt;&gt;"",NOT(ISNUMBER(M632))),AND(N632&lt;&gt;"",NOT(ISNUMBER(N632)))),"hay una fecha mal escrita",IF(AND(H632&lt;&gt;"",NOT(ISNUMBER(H632))),"el importe no es un número",IF(C632="","falta «Recibido el»",IF(AND(L632&lt;&gt;"Recibido",L632&lt;&gt;"Anulado",I632=""),"falta la entrega acordada",IF(AND(L632&lt;&gt;"Recibido",L632&lt;&gt;"Anulado",M632=""),"falta la fecha del estado",IF(AND(OR(L632="Entregado",L632="Facturado",L632="Cobrado"),N632=""),"falta «Entregado el»",IF(AND(N632&lt;&gt;"",OR(L632="Recibido",L632="Confirmado",L632="Preparado",L632="En reparto")),"tiene «Entregado el»: cambia el estado",IF(OR(INT(C632)&gt;INT(Ajustes!$C$5),AND(M632&lt;&gt;"",INT(M632)&gt;INT(Ajustes!$C$5)),AND(N632&lt;&gt;"",INT(N632)&gt;INT(Ajustes!$C$5))),"hay una fecha posterior a hoy",IF(AND(M632&lt;&gt;"",INT(M632)&lt;INT(C632)),"la fecha del estado es anterior a «Recibido el»",IF(AND(N632&lt;&gt;"",INT(N632)&lt;INT(C632)),"«Entregado el» es anterior a «Recibido el»",""))))))))))))))</f>
        <v/>
      </c>
      <c r="T632">
        <f>IF(COUNTA(B632:P632)&gt;0,1,0)</f>
        <v>0</v>
      </c>
      <c r="U632" t="str">
        <f>IF(T632=0,"",IF(AND(L632="Recibido",M632=""),IF(C632="","",C632),IF(M632="","",M632)))</f>
        <v/>
      </c>
      <c r="V632" t="str">
        <f>IF(OR(T632=0,NOT(ISNUMBER(MATCH(L632,Ajustes!$B$9:$B$17,0)))),"",IF(INDEX(Ajustes!$C$9:$C$17,MATCH(L632,Ajustes!$B$9:$B$17,0))="","",INDEX(Ajustes!$C$9:$C$17,MATCH(L632,Ajustes!$B$9:$B$17,0))))</f>
        <v/>
      </c>
      <c r="W632">
        <f>IF(AND(T632=1,N632="",OR(L632="Recibido",L632="Confirmado",L632="Preparado",L632="En reparto",L632="Incidencia")),1,0)</f>
        <v>0</v>
      </c>
      <c r="X632">
        <f>IF(S632&lt;&gt;"",1,0)</f>
        <v>0</v>
      </c>
      <c r="Y632">
        <f>IF(A632&lt;&gt;"",1,0)</f>
        <v>0</v>
      </c>
      <c r="Z632">
        <f>IF(T632=1,ROW()-5,0)</f>
        <v>0</v>
      </c>
    </row>
    <row r="633">
      <c r="A633" s="21" t="str">
        <f>IF(T633=0,"",IF(S633&lt;&gt;"","Revisa: "&amp;S633,IF(OR(L633="Cobrado",L633="Anulado"),"",IF(AND(N633="",OR(L633="Recibido",L633="Confirmado",L633="Preparado",L633="En reparto",L633="Incidencia"),ISNUMBER(I633),INT(Ajustes!$C$5)&gt;INT(I633)),"Retrasado",IF(OR(L633="Entregado",L633="Facturado"),IF(AND(ISNUMBER(V633),ISNUMBER(N633),INT(Ajustes!$C$5)-INT(N633)&gt;V633),IF(L633="Entregado","Sin facturar","Cobro vencido"),""),IF(AND(ISNUMBER(V633),ISNUMBER(Q633),Q633&gt;V633),INDEX(Ajustes!$E$9:$E$17,MATCH(L633,Ajustes!$B$9:$B$17,0)),""))))))</f>
        <v/>
      </c>
      <c r="B633" s="22" t="n"/>
      <c r="C633" s="23" t="n"/>
      <c r="D633" s="24" t="n"/>
      <c r="E633" s="25" t="n"/>
      <c r="F633" s="25" t="n"/>
      <c r="G633" s="25" t="n"/>
      <c r="H633" s="26" t="n"/>
      <c r="I633" s="23" t="n"/>
      <c r="J633" s="25" t="n"/>
      <c r="K633" s="25" t="n"/>
      <c r="L633" s="25" t="n"/>
      <c r="M633" s="23" t="n"/>
      <c r="N633" s="23" t="n"/>
      <c r="O633" s="27" t="n"/>
      <c r="P633" s="25" t="n"/>
      <c r="Q633" s="28" t="str">
        <f>IF(OR(T633=0,L633="Cobrado",L633="Anulado",NOT(ISNUMBER(U633))),"",MAX(0,INT(Ajustes!$C$5)-INT(U633)))</f>
        <v/>
      </c>
      <c r="R633" s="28" t="str">
        <f>IF(OR(T633=0,L633="Anulado",NOT(ISNUMBER(N633)),NOT(ISNUMBER(I633))),"",IF(INT(N633)=INT(I633),"Sí",IF(INT(N633)&gt;INT(I633),"Tarde","Antes")))</f>
        <v/>
      </c>
      <c r="S633" t="str">
        <f>IF(T633=0,"",IF(L633="","falta el estado",IF(NOT(ISNUMBER(MATCH(L633,Ajustes!$B$9:$B$17,0))),"el estado no es de la lista",IF(E633="","falta el cliente",IF(OR(AND(C633&lt;&gt;"",NOT(ISNUMBER(C633))),AND(I633&lt;&gt;"",NOT(ISNUMBER(I633))),AND(M633&lt;&gt;"",NOT(ISNUMBER(M633))),AND(N633&lt;&gt;"",NOT(ISNUMBER(N633)))),"hay una fecha mal escrita",IF(AND(H633&lt;&gt;"",NOT(ISNUMBER(H633))),"el importe no es un número",IF(C633="","falta «Recibido el»",IF(AND(L633&lt;&gt;"Recibido",L633&lt;&gt;"Anulado",I633=""),"falta la entrega acordada",IF(AND(L633&lt;&gt;"Recibido",L633&lt;&gt;"Anulado",M633=""),"falta la fecha del estado",IF(AND(OR(L633="Entregado",L633="Facturado",L633="Cobrado"),N633=""),"falta «Entregado el»",IF(AND(N633&lt;&gt;"",OR(L633="Recibido",L633="Confirmado",L633="Preparado",L633="En reparto")),"tiene «Entregado el»: cambia el estado",IF(OR(INT(C633)&gt;INT(Ajustes!$C$5),AND(M633&lt;&gt;"",INT(M633)&gt;INT(Ajustes!$C$5)),AND(N633&lt;&gt;"",INT(N633)&gt;INT(Ajustes!$C$5))),"hay una fecha posterior a hoy",IF(AND(M633&lt;&gt;"",INT(M633)&lt;INT(C633)),"la fecha del estado es anterior a «Recibido el»",IF(AND(N633&lt;&gt;"",INT(N633)&lt;INT(C633)),"«Entregado el» es anterior a «Recibido el»",""))))))))))))))</f>
        <v/>
      </c>
      <c r="T633">
        <f>IF(COUNTA(B633:P633)&gt;0,1,0)</f>
        <v>0</v>
      </c>
      <c r="U633" t="str">
        <f>IF(T633=0,"",IF(AND(L633="Recibido",M633=""),IF(C633="","",C633),IF(M633="","",M633)))</f>
        <v/>
      </c>
      <c r="V633" t="str">
        <f>IF(OR(T633=0,NOT(ISNUMBER(MATCH(L633,Ajustes!$B$9:$B$17,0)))),"",IF(INDEX(Ajustes!$C$9:$C$17,MATCH(L633,Ajustes!$B$9:$B$17,0))="","",INDEX(Ajustes!$C$9:$C$17,MATCH(L633,Ajustes!$B$9:$B$17,0))))</f>
        <v/>
      </c>
      <c r="W633">
        <f>IF(AND(T633=1,N633="",OR(L633="Recibido",L633="Confirmado",L633="Preparado",L633="En reparto",L633="Incidencia")),1,0)</f>
        <v>0</v>
      </c>
      <c r="X633">
        <f>IF(S633&lt;&gt;"",1,0)</f>
        <v>0</v>
      </c>
      <c r="Y633">
        <f>IF(A633&lt;&gt;"",1,0)</f>
        <v>0</v>
      </c>
      <c r="Z633">
        <f>IF(T633=1,ROW()-5,0)</f>
        <v>0</v>
      </c>
    </row>
    <row r="634">
      <c r="A634" s="21" t="str">
        <f>IF(T634=0,"",IF(S634&lt;&gt;"","Revisa: "&amp;S634,IF(OR(L634="Cobrado",L634="Anulado"),"",IF(AND(N634="",OR(L634="Recibido",L634="Confirmado",L634="Preparado",L634="En reparto",L634="Incidencia"),ISNUMBER(I634),INT(Ajustes!$C$5)&gt;INT(I634)),"Retrasado",IF(OR(L634="Entregado",L634="Facturado"),IF(AND(ISNUMBER(V634),ISNUMBER(N634),INT(Ajustes!$C$5)-INT(N634)&gt;V634),IF(L634="Entregado","Sin facturar","Cobro vencido"),""),IF(AND(ISNUMBER(V634),ISNUMBER(Q634),Q634&gt;V634),INDEX(Ajustes!$E$9:$E$17,MATCH(L634,Ajustes!$B$9:$B$17,0)),""))))))</f>
        <v/>
      </c>
      <c r="B634" s="22" t="n"/>
      <c r="C634" s="23" t="n"/>
      <c r="D634" s="24" t="n"/>
      <c r="E634" s="25" t="n"/>
      <c r="F634" s="25" t="n"/>
      <c r="G634" s="25" t="n"/>
      <c r="H634" s="26" t="n"/>
      <c r="I634" s="23" t="n"/>
      <c r="J634" s="25" t="n"/>
      <c r="K634" s="25" t="n"/>
      <c r="L634" s="25" t="n"/>
      <c r="M634" s="23" t="n"/>
      <c r="N634" s="23" t="n"/>
      <c r="O634" s="27" t="n"/>
      <c r="P634" s="25" t="n"/>
      <c r="Q634" s="28" t="str">
        <f>IF(OR(T634=0,L634="Cobrado",L634="Anulado",NOT(ISNUMBER(U634))),"",MAX(0,INT(Ajustes!$C$5)-INT(U634)))</f>
        <v/>
      </c>
      <c r="R634" s="28" t="str">
        <f>IF(OR(T634=0,L634="Anulado",NOT(ISNUMBER(N634)),NOT(ISNUMBER(I634))),"",IF(INT(N634)=INT(I634),"Sí",IF(INT(N634)&gt;INT(I634),"Tarde","Antes")))</f>
        <v/>
      </c>
      <c r="S634" t="str">
        <f>IF(T634=0,"",IF(L634="","falta el estado",IF(NOT(ISNUMBER(MATCH(L634,Ajustes!$B$9:$B$17,0))),"el estado no es de la lista",IF(E634="","falta el cliente",IF(OR(AND(C634&lt;&gt;"",NOT(ISNUMBER(C634))),AND(I634&lt;&gt;"",NOT(ISNUMBER(I634))),AND(M634&lt;&gt;"",NOT(ISNUMBER(M634))),AND(N634&lt;&gt;"",NOT(ISNUMBER(N634)))),"hay una fecha mal escrita",IF(AND(H634&lt;&gt;"",NOT(ISNUMBER(H634))),"el importe no es un número",IF(C634="","falta «Recibido el»",IF(AND(L634&lt;&gt;"Recibido",L634&lt;&gt;"Anulado",I634=""),"falta la entrega acordada",IF(AND(L634&lt;&gt;"Recibido",L634&lt;&gt;"Anulado",M634=""),"falta la fecha del estado",IF(AND(OR(L634="Entregado",L634="Facturado",L634="Cobrado"),N634=""),"falta «Entregado el»",IF(AND(N634&lt;&gt;"",OR(L634="Recibido",L634="Confirmado",L634="Preparado",L634="En reparto")),"tiene «Entregado el»: cambia el estado",IF(OR(INT(C634)&gt;INT(Ajustes!$C$5),AND(M634&lt;&gt;"",INT(M634)&gt;INT(Ajustes!$C$5)),AND(N634&lt;&gt;"",INT(N634)&gt;INT(Ajustes!$C$5))),"hay una fecha posterior a hoy",IF(AND(M634&lt;&gt;"",INT(M634)&lt;INT(C634)),"la fecha del estado es anterior a «Recibido el»",IF(AND(N634&lt;&gt;"",INT(N634)&lt;INT(C634)),"«Entregado el» es anterior a «Recibido el»",""))))))))))))))</f>
        <v/>
      </c>
      <c r="T634">
        <f>IF(COUNTA(B634:P634)&gt;0,1,0)</f>
        <v>0</v>
      </c>
      <c r="U634" t="str">
        <f>IF(T634=0,"",IF(AND(L634="Recibido",M634=""),IF(C634="","",C634),IF(M634="","",M634)))</f>
        <v/>
      </c>
      <c r="V634" t="str">
        <f>IF(OR(T634=0,NOT(ISNUMBER(MATCH(L634,Ajustes!$B$9:$B$17,0)))),"",IF(INDEX(Ajustes!$C$9:$C$17,MATCH(L634,Ajustes!$B$9:$B$17,0))="","",INDEX(Ajustes!$C$9:$C$17,MATCH(L634,Ajustes!$B$9:$B$17,0))))</f>
        <v/>
      </c>
      <c r="W634">
        <f>IF(AND(T634=1,N634="",OR(L634="Recibido",L634="Confirmado",L634="Preparado",L634="En reparto",L634="Incidencia")),1,0)</f>
        <v>0</v>
      </c>
      <c r="X634">
        <f>IF(S634&lt;&gt;"",1,0)</f>
        <v>0</v>
      </c>
      <c r="Y634">
        <f>IF(A634&lt;&gt;"",1,0)</f>
        <v>0</v>
      </c>
      <c r="Z634">
        <f>IF(T634=1,ROW()-5,0)</f>
        <v>0</v>
      </c>
    </row>
    <row r="635">
      <c r="A635" s="21" t="str">
        <f>IF(T635=0,"",IF(S635&lt;&gt;"","Revisa: "&amp;S635,IF(OR(L635="Cobrado",L635="Anulado"),"",IF(AND(N635="",OR(L635="Recibido",L635="Confirmado",L635="Preparado",L635="En reparto",L635="Incidencia"),ISNUMBER(I635),INT(Ajustes!$C$5)&gt;INT(I635)),"Retrasado",IF(OR(L635="Entregado",L635="Facturado"),IF(AND(ISNUMBER(V635),ISNUMBER(N635),INT(Ajustes!$C$5)-INT(N635)&gt;V635),IF(L635="Entregado","Sin facturar","Cobro vencido"),""),IF(AND(ISNUMBER(V635),ISNUMBER(Q635),Q635&gt;V635),INDEX(Ajustes!$E$9:$E$17,MATCH(L635,Ajustes!$B$9:$B$17,0)),""))))))</f>
        <v/>
      </c>
      <c r="B635" s="22" t="n"/>
      <c r="C635" s="23" t="n"/>
      <c r="D635" s="24" t="n"/>
      <c r="E635" s="25" t="n"/>
      <c r="F635" s="25" t="n"/>
      <c r="G635" s="25" t="n"/>
      <c r="H635" s="26" t="n"/>
      <c r="I635" s="23" t="n"/>
      <c r="J635" s="25" t="n"/>
      <c r="K635" s="25" t="n"/>
      <c r="L635" s="25" t="n"/>
      <c r="M635" s="23" t="n"/>
      <c r="N635" s="23" t="n"/>
      <c r="O635" s="27" t="n"/>
      <c r="P635" s="25" t="n"/>
      <c r="Q635" s="28" t="str">
        <f>IF(OR(T635=0,L635="Cobrado",L635="Anulado",NOT(ISNUMBER(U635))),"",MAX(0,INT(Ajustes!$C$5)-INT(U635)))</f>
        <v/>
      </c>
      <c r="R635" s="28" t="str">
        <f>IF(OR(T635=0,L635="Anulado",NOT(ISNUMBER(N635)),NOT(ISNUMBER(I635))),"",IF(INT(N635)=INT(I635),"Sí",IF(INT(N635)&gt;INT(I635),"Tarde","Antes")))</f>
        <v/>
      </c>
      <c r="S635" t="str">
        <f>IF(T635=0,"",IF(L635="","falta el estado",IF(NOT(ISNUMBER(MATCH(L635,Ajustes!$B$9:$B$17,0))),"el estado no es de la lista",IF(E635="","falta el cliente",IF(OR(AND(C635&lt;&gt;"",NOT(ISNUMBER(C635))),AND(I635&lt;&gt;"",NOT(ISNUMBER(I635))),AND(M635&lt;&gt;"",NOT(ISNUMBER(M635))),AND(N635&lt;&gt;"",NOT(ISNUMBER(N635)))),"hay una fecha mal escrita",IF(AND(H635&lt;&gt;"",NOT(ISNUMBER(H635))),"el importe no es un número",IF(C635="","falta «Recibido el»",IF(AND(L635&lt;&gt;"Recibido",L635&lt;&gt;"Anulado",I635=""),"falta la entrega acordada",IF(AND(L635&lt;&gt;"Recibido",L635&lt;&gt;"Anulado",M635=""),"falta la fecha del estado",IF(AND(OR(L635="Entregado",L635="Facturado",L635="Cobrado"),N635=""),"falta «Entregado el»",IF(AND(N635&lt;&gt;"",OR(L635="Recibido",L635="Confirmado",L635="Preparado",L635="En reparto")),"tiene «Entregado el»: cambia el estado",IF(OR(INT(C635)&gt;INT(Ajustes!$C$5),AND(M635&lt;&gt;"",INT(M635)&gt;INT(Ajustes!$C$5)),AND(N635&lt;&gt;"",INT(N635)&gt;INT(Ajustes!$C$5))),"hay una fecha posterior a hoy",IF(AND(M635&lt;&gt;"",INT(M635)&lt;INT(C635)),"la fecha del estado es anterior a «Recibido el»",IF(AND(N635&lt;&gt;"",INT(N635)&lt;INT(C635)),"«Entregado el» es anterior a «Recibido el»",""))))))))))))))</f>
        <v/>
      </c>
      <c r="T635">
        <f>IF(COUNTA(B635:P635)&gt;0,1,0)</f>
        <v>0</v>
      </c>
      <c r="U635" t="str">
        <f>IF(T635=0,"",IF(AND(L635="Recibido",M635=""),IF(C635="","",C635),IF(M635="","",M635)))</f>
        <v/>
      </c>
      <c r="V635" t="str">
        <f>IF(OR(T635=0,NOT(ISNUMBER(MATCH(L635,Ajustes!$B$9:$B$17,0)))),"",IF(INDEX(Ajustes!$C$9:$C$17,MATCH(L635,Ajustes!$B$9:$B$17,0))="","",INDEX(Ajustes!$C$9:$C$17,MATCH(L635,Ajustes!$B$9:$B$17,0))))</f>
        <v/>
      </c>
      <c r="W635">
        <f>IF(AND(T635=1,N635="",OR(L635="Recibido",L635="Confirmado",L635="Preparado",L635="En reparto",L635="Incidencia")),1,0)</f>
        <v>0</v>
      </c>
      <c r="X635">
        <f>IF(S635&lt;&gt;"",1,0)</f>
        <v>0</v>
      </c>
      <c r="Y635">
        <f>IF(A635&lt;&gt;"",1,0)</f>
        <v>0</v>
      </c>
      <c r="Z635">
        <f>IF(T635=1,ROW()-5,0)</f>
        <v>0</v>
      </c>
    </row>
    <row r="636">
      <c r="A636" s="21" t="str">
        <f>IF(T636=0,"",IF(S636&lt;&gt;"","Revisa: "&amp;S636,IF(OR(L636="Cobrado",L636="Anulado"),"",IF(AND(N636="",OR(L636="Recibido",L636="Confirmado",L636="Preparado",L636="En reparto",L636="Incidencia"),ISNUMBER(I636),INT(Ajustes!$C$5)&gt;INT(I636)),"Retrasado",IF(OR(L636="Entregado",L636="Facturado"),IF(AND(ISNUMBER(V636),ISNUMBER(N636),INT(Ajustes!$C$5)-INT(N636)&gt;V636),IF(L636="Entregado","Sin facturar","Cobro vencido"),""),IF(AND(ISNUMBER(V636),ISNUMBER(Q636),Q636&gt;V636),INDEX(Ajustes!$E$9:$E$17,MATCH(L636,Ajustes!$B$9:$B$17,0)),""))))))</f>
        <v/>
      </c>
      <c r="B636" s="22" t="n"/>
      <c r="C636" s="23" t="n"/>
      <c r="D636" s="24" t="n"/>
      <c r="E636" s="25" t="n"/>
      <c r="F636" s="25" t="n"/>
      <c r="G636" s="25" t="n"/>
      <c r="H636" s="26" t="n"/>
      <c r="I636" s="23" t="n"/>
      <c r="J636" s="25" t="n"/>
      <c r="K636" s="25" t="n"/>
      <c r="L636" s="25" t="n"/>
      <c r="M636" s="23" t="n"/>
      <c r="N636" s="23" t="n"/>
      <c r="O636" s="27" t="n"/>
      <c r="P636" s="25" t="n"/>
      <c r="Q636" s="28" t="str">
        <f>IF(OR(T636=0,L636="Cobrado",L636="Anulado",NOT(ISNUMBER(U636))),"",MAX(0,INT(Ajustes!$C$5)-INT(U636)))</f>
        <v/>
      </c>
      <c r="R636" s="28" t="str">
        <f>IF(OR(T636=0,L636="Anulado",NOT(ISNUMBER(N636)),NOT(ISNUMBER(I636))),"",IF(INT(N636)=INT(I636),"Sí",IF(INT(N636)&gt;INT(I636),"Tarde","Antes")))</f>
        <v/>
      </c>
      <c r="S636" t="str">
        <f>IF(T636=0,"",IF(L636="","falta el estado",IF(NOT(ISNUMBER(MATCH(L636,Ajustes!$B$9:$B$17,0))),"el estado no es de la lista",IF(E636="","falta el cliente",IF(OR(AND(C636&lt;&gt;"",NOT(ISNUMBER(C636))),AND(I636&lt;&gt;"",NOT(ISNUMBER(I636))),AND(M636&lt;&gt;"",NOT(ISNUMBER(M636))),AND(N636&lt;&gt;"",NOT(ISNUMBER(N636)))),"hay una fecha mal escrita",IF(AND(H636&lt;&gt;"",NOT(ISNUMBER(H636))),"el importe no es un número",IF(C636="","falta «Recibido el»",IF(AND(L636&lt;&gt;"Recibido",L636&lt;&gt;"Anulado",I636=""),"falta la entrega acordada",IF(AND(L636&lt;&gt;"Recibido",L636&lt;&gt;"Anulado",M636=""),"falta la fecha del estado",IF(AND(OR(L636="Entregado",L636="Facturado",L636="Cobrado"),N636=""),"falta «Entregado el»",IF(AND(N636&lt;&gt;"",OR(L636="Recibido",L636="Confirmado",L636="Preparado",L636="En reparto")),"tiene «Entregado el»: cambia el estado",IF(OR(INT(C636)&gt;INT(Ajustes!$C$5),AND(M636&lt;&gt;"",INT(M636)&gt;INT(Ajustes!$C$5)),AND(N636&lt;&gt;"",INT(N636)&gt;INT(Ajustes!$C$5))),"hay una fecha posterior a hoy",IF(AND(M636&lt;&gt;"",INT(M636)&lt;INT(C636)),"la fecha del estado es anterior a «Recibido el»",IF(AND(N636&lt;&gt;"",INT(N636)&lt;INT(C636)),"«Entregado el» es anterior a «Recibido el»",""))))))))))))))</f>
        <v/>
      </c>
      <c r="T636">
        <f>IF(COUNTA(B636:P636)&gt;0,1,0)</f>
        <v>0</v>
      </c>
      <c r="U636" t="str">
        <f>IF(T636=0,"",IF(AND(L636="Recibido",M636=""),IF(C636="","",C636),IF(M636="","",M636)))</f>
        <v/>
      </c>
      <c r="V636" t="str">
        <f>IF(OR(T636=0,NOT(ISNUMBER(MATCH(L636,Ajustes!$B$9:$B$17,0)))),"",IF(INDEX(Ajustes!$C$9:$C$17,MATCH(L636,Ajustes!$B$9:$B$17,0))="","",INDEX(Ajustes!$C$9:$C$17,MATCH(L636,Ajustes!$B$9:$B$17,0))))</f>
        <v/>
      </c>
      <c r="W636">
        <f>IF(AND(T636=1,N636="",OR(L636="Recibido",L636="Confirmado",L636="Preparado",L636="En reparto",L636="Incidencia")),1,0)</f>
        <v>0</v>
      </c>
      <c r="X636">
        <f>IF(S636&lt;&gt;"",1,0)</f>
        <v>0</v>
      </c>
      <c r="Y636">
        <f>IF(A636&lt;&gt;"",1,0)</f>
        <v>0</v>
      </c>
      <c r="Z636">
        <f>IF(T636=1,ROW()-5,0)</f>
        <v>0</v>
      </c>
    </row>
    <row r="637">
      <c r="A637" s="21" t="str">
        <f>IF(T637=0,"",IF(S637&lt;&gt;"","Revisa: "&amp;S637,IF(OR(L637="Cobrado",L637="Anulado"),"",IF(AND(N637="",OR(L637="Recibido",L637="Confirmado",L637="Preparado",L637="En reparto",L637="Incidencia"),ISNUMBER(I637),INT(Ajustes!$C$5)&gt;INT(I637)),"Retrasado",IF(OR(L637="Entregado",L637="Facturado"),IF(AND(ISNUMBER(V637),ISNUMBER(N637),INT(Ajustes!$C$5)-INT(N637)&gt;V637),IF(L637="Entregado","Sin facturar","Cobro vencido"),""),IF(AND(ISNUMBER(V637),ISNUMBER(Q637),Q637&gt;V637),INDEX(Ajustes!$E$9:$E$17,MATCH(L637,Ajustes!$B$9:$B$17,0)),""))))))</f>
        <v/>
      </c>
      <c r="B637" s="22" t="n"/>
      <c r="C637" s="23" t="n"/>
      <c r="D637" s="24" t="n"/>
      <c r="E637" s="25" t="n"/>
      <c r="F637" s="25" t="n"/>
      <c r="G637" s="25" t="n"/>
      <c r="H637" s="26" t="n"/>
      <c r="I637" s="23" t="n"/>
      <c r="J637" s="25" t="n"/>
      <c r="K637" s="25" t="n"/>
      <c r="L637" s="25" t="n"/>
      <c r="M637" s="23" t="n"/>
      <c r="N637" s="23" t="n"/>
      <c r="O637" s="27" t="n"/>
      <c r="P637" s="25" t="n"/>
      <c r="Q637" s="28" t="str">
        <f>IF(OR(T637=0,L637="Cobrado",L637="Anulado",NOT(ISNUMBER(U637))),"",MAX(0,INT(Ajustes!$C$5)-INT(U637)))</f>
        <v/>
      </c>
      <c r="R637" s="28" t="str">
        <f>IF(OR(T637=0,L637="Anulado",NOT(ISNUMBER(N637)),NOT(ISNUMBER(I637))),"",IF(INT(N637)=INT(I637),"Sí",IF(INT(N637)&gt;INT(I637),"Tarde","Antes")))</f>
        <v/>
      </c>
      <c r="S637" t="str">
        <f>IF(T637=0,"",IF(L637="","falta el estado",IF(NOT(ISNUMBER(MATCH(L637,Ajustes!$B$9:$B$17,0))),"el estado no es de la lista",IF(E637="","falta el cliente",IF(OR(AND(C637&lt;&gt;"",NOT(ISNUMBER(C637))),AND(I637&lt;&gt;"",NOT(ISNUMBER(I637))),AND(M637&lt;&gt;"",NOT(ISNUMBER(M637))),AND(N637&lt;&gt;"",NOT(ISNUMBER(N637)))),"hay una fecha mal escrita",IF(AND(H637&lt;&gt;"",NOT(ISNUMBER(H637))),"el importe no es un número",IF(C637="","falta «Recibido el»",IF(AND(L637&lt;&gt;"Recibido",L637&lt;&gt;"Anulado",I637=""),"falta la entrega acordada",IF(AND(L637&lt;&gt;"Recibido",L637&lt;&gt;"Anulado",M637=""),"falta la fecha del estado",IF(AND(OR(L637="Entregado",L637="Facturado",L637="Cobrado"),N637=""),"falta «Entregado el»",IF(AND(N637&lt;&gt;"",OR(L637="Recibido",L637="Confirmado",L637="Preparado",L637="En reparto")),"tiene «Entregado el»: cambia el estado",IF(OR(INT(C637)&gt;INT(Ajustes!$C$5),AND(M637&lt;&gt;"",INT(M637)&gt;INT(Ajustes!$C$5)),AND(N637&lt;&gt;"",INT(N637)&gt;INT(Ajustes!$C$5))),"hay una fecha posterior a hoy",IF(AND(M637&lt;&gt;"",INT(M637)&lt;INT(C637)),"la fecha del estado es anterior a «Recibido el»",IF(AND(N637&lt;&gt;"",INT(N637)&lt;INT(C637)),"«Entregado el» es anterior a «Recibido el»",""))))))))))))))</f>
        <v/>
      </c>
      <c r="T637">
        <f>IF(COUNTA(B637:P637)&gt;0,1,0)</f>
        <v>0</v>
      </c>
      <c r="U637" t="str">
        <f>IF(T637=0,"",IF(AND(L637="Recibido",M637=""),IF(C637="","",C637),IF(M637="","",M637)))</f>
        <v/>
      </c>
      <c r="V637" t="str">
        <f>IF(OR(T637=0,NOT(ISNUMBER(MATCH(L637,Ajustes!$B$9:$B$17,0)))),"",IF(INDEX(Ajustes!$C$9:$C$17,MATCH(L637,Ajustes!$B$9:$B$17,0))="","",INDEX(Ajustes!$C$9:$C$17,MATCH(L637,Ajustes!$B$9:$B$17,0))))</f>
        <v/>
      </c>
      <c r="W637">
        <f>IF(AND(T637=1,N637="",OR(L637="Recibido",L637="Confirmado",L637="Preparado",L637="En reparto",L637="Incidencia")),1,0)</f>
        <v>0</v>
      </c>
      <c r="X637">
        <f>IF(S637&lt;&gt;"",1,0)</f>
        <v>0</v>
      </c>
      <c r="Y637">
        <f>IF(A637&lt;&gt;"",1,0)</f>
        <v>0</v>
      </c>
      <c r="Z637">
        <f>IF(T637=1,ROW()-5,0)</f>
        <v>0</v>
      </c>
    </row>
    <row r="638">
      <c r="A638" s="21" t="str">
        <f>IF(T638=0,"",IF(S638&lt;&gt;"","Revisa: "&amp;S638,IF(OR(L638="Cobrado",L638="Anulado"),"",IF(AND(N638="",OR(L638="Recibido",L638="Confirmado",L638="Preparado",L638="En reparto",L638="Incidencia"),ISNUMBER(I638),INT(Ajustes!$C$5)&gt;INT(I638)),"Retrasado",IF(OR(L638="Entregado",L638="Facturado"),IF(AND(ISNUMBER(V638),ISNUMBER(N638),INT(Ajustes!$C$5)-INT(N638)&gt;V638),IF(L638="Entregado","Sin facturar","Cobro vencido"),""),IF(AND(ISNUMBER(V638),ISNUMBER(Q638),Q638&gt;V638),INDEX(Ajustes!$E$9:$E$17,MATCH(L638,Ajustes!$B$9:$B$17,0)),""))))))</f>
        <v/>
      </c>
      <c r="B638" s="22" t="n"/>
      <c r="C638" s="23" t="n"/>
      <c r="D638" s="24" t="n"/>
      <c r="E638" s="25" t="n"/>
      <c r="F638" s="25" t="n"/>
      <c r="G638" s="25" t="n"/>
      <c r="H638" s="26" t="n"/>
      <c r="I638" s="23" t="n"/>
      <c r="J638" s="25" t="n"/>
      <c r="K638" s="25" t="n"/>
      <c r="L638" s="25" t="n"/>
      <c r="M638" s="23" t="n"/>
      <c r="N638" s="23" t="n"/>
      <c r="O638" s="27" t="n"/>
      <c r="P638" s="25" t="n"/>
      <c r="Q638" s="28" t="str">
        <f>IF(OR(T638=0,L638="Cobrado",L638="Anulado",NOT(ISNUMBER(U638))),"",MAX(0,INT(Ajustes!$C$5)-INT(U638)))</f>
        <v/>
      </c>
      <c r="R638" s="28" t="str">
        <f>IF(OR(T638=0,L638="Anulado",NOT(ISNUMBER(N638)),NOT(ISNUMBER(I638))),"",IF(INT(N638)=INT(I638),"Sí",IF(INT(N638)&gt;INT(I638),"Tarde","Antes")))</f>
        <v/>
      </c>
      <c r="S638" t="str">
        <f>IF(T638=0,"",IF(L638="","falta el estado",IF(NOT(ISNUMBER(MATCH(L638,Ajustes!$B$9:$B$17,0))),"el estado no es de la lista",IF(E638="","falta el cliente",IF(OR(AND(C638&lt;&gt;"",NOT(ISNUMBER(C638))),AND(I638&lt;&gt;"",NOT(ISNUMBER(I638))),AND(M638&lt;&gt;"",NOT(ISNUMBER(M638))),AND(N638&lt;&gt;"",NOT(ISNUMBER(N638)))),"hay una fecha mal escrita",IF(AND(H638&lt;&gt;"",NOT(ISNUMBER(H638))),"el importe no es un número",IF(C638="","falta «Recibido el»",IF(AND(L638&lt;&gt;"Recibido",L638&lt;&gt;"Anulado",I638=""),"falta la entrega acordada",IF(AND(L638&lt;&gt;"Recibido",L638&lt;&gt;"Anulado",M638=""),"falta la fecha del estado",IF(AND(OR(L638="Entregado",L638="Facturado",L638="Cobrado"),N638=""),"falta «Entregado el»",IF(AND(N638&lt;&gt;"",OR(L638="Recibido",L638="Confirmado",L638="Preparado",L638="En reparto")),"tiene «Entregado el»: cambia el estado",IF(OR(INT(C638)&gt;INT(Ajustes!$C$5),AND(M638&lt;&gt;"",INT(M638)&gt;INT(Ajustes!$C$5)),AND(N638&lt;&gt;"",INT(N638)&gt;INT(Ajustes!$C$5))),"hay una fecha posterior a hoy",IF(AND(M638&lt;&gt;"",INT(M638)&lt;INT(C638)),"la fecha del estado es anterior a «Recibido el»",IF(AND(N638&lt;&gt;"",INT(N638)&lt;INT(C638)),"«Entregado el» es anterior a «Recibido el»",""))))))))))))))</f>
        <v/>
      </c>
      <c r="T638">
        <f>IF(COUNTA(B638:P638)&gt;0,1,0)</f>
        <v>0</v>
      </c>
      <c r="U638" t="str">
        <f>IF(T638=0,"",IF(AND(L638="Recibido",M638=""),IF(C638="","",C638),IF(M638="","",M638)))</f>
        <v/>
      </c>
      <c r="V638" t="str">
        <f>IF(OR(T638=0,NOT(ISNUMBER(MATCH(L638,Ajustes!$B$9:$B$17,0)))),"",IF(INDEX(Ajustes!$C$9:$C$17,MATCH(L638,Ajustes!$B$9:$B$17,0))="","",INDEX(Ajustes!$C$9:$C$17,MATCH(L638,Ajustes!$B$9:$B$17,0))))</f>
        <v/>
      </c>
      <c r="W638">
        <f>IF(AND(T638=1,N638="",OR(L638="Recibido",L638="Confirmado",L638="Preparado",L638="En reparto",L638="Incidencia")),1,0)</f>
        <v>0</v>
      </c>
      <c r="X638">
        <f>IF(S638&lt;&gt;"",1,0)</f>
        <v>0</v>
      </c>
      <c r="Y638">
        <f>IF(A638&lt;&gt;"",1,0)</f>
        <v>0</v>
      </c>
      <c r="Z638">
        <f>IF(T638=1,ROW()-5,0)</f>
        <v>0</v>
      </c>
    </row>
    <row r="639">
      <c r="A639" s="21" t="str">
        <f>IF(T639=0,"",IF(S639&lt;&gt;"","Revisa: "&amp;S639,IF(OR(L639="Cobrado",L639="Anulado"),"",IF(AND(N639="",OR(L639="Recibido",L639="Confirmado",L639="Preparado",L639="En reparto",L639="Incidencia"),ISNUMBER(I639),INT(Ajustes!$C$5)&gt;INT(I639)),"Retrasado",IF(OR(L639="Entregado",L639="Facturado"),IF(AND(ISNUMBER(V639),ISNUMBER(N639),INT(Ajustes!$C$5)-INT(N639)&gt;V639),IF(L639="Entregado","Sin facturar","Cobro vencido"),""),IF(AND(ISNUMBER(V639),ISNUMBER(Q639),Q639&gt;V639),INDEX(Ajustes!$E$9:$E$17,MATCH(L639,Ajustes!$B$9:$B$17,0)),""))))))</f>
        <v/>
      </c>
      <c r="B639" s="22" t="n"/>
      <c r="C639" s="23" t="n"/>
      <c r="D639" s="24" t="n"/>
      <c r="E639" s="25" t="n"/>
      <c r="F639" s="25" t="n"/>
      <c r="G639" s="25" t="n"/>
      <c r="H639" s="26" t="n"/>
      <c r="I639" s="23" t="n"/>
      <c r="J639" s="25" t="n"/>
      <c r="K639" s="25" t="n"/>
      <c r="L639" s="25" t="n"/>
      <c r="M639" s="23" t="n"/>
      <c r="N639" s="23" t="n"/>
      <c r="O639" s="27" t="n"/>
      <c r="P639" s="25" t="n"/>
      <c r="Q639" s="28" t="str">
        <f>IF(OR(T639=0,L639="Cobrado",L639="Anulado",NOT(ISNUMBER(U639))),"",MAX(0,INT(Ajustes!$C$5)-INT(U639)))</f>
        <v/>
      </c>
      <c r="R639" s="28" t="str">
        <f>IF(OR(T639=0,L639="Anulado",NOT(ISNUMBER(N639)),NOT(ISNUMBER(I639))),"",IF(INT(N639)=INT(I639),"Sí",IF(INT(N639)&gt;INT(I639),"Tarde","Antes")))</f>
        <v/>
      </c>
      <c r="S639" t="str">
        <f>IF(T639=0,"",IF(L639="","falta el estado",IF(NOT(ISNUMBER(MATCH(L639,Ajustes!$B$9:$B$17,0))),"el estado no es de la lista",IF(E639="","falta el cliente",IF(OR(AND(C639&lt;&gt;"",NOT(ISNUMBER(C639))),AND(I639&lt;&gt;"",NOT(ISNUMBER(I639))),AND(M639&lt;&gt;"",NOT(ISNUMBER(M639))),AND(N639&lt;&gt;"",NOT(ISNUMBER(N639)))),"hay una fecha mal escrita",IF(AND(H639&lt;&gt;"",NOT(ISNUMBER(H639))),"el importe no es un número",IF(C639="","falta «Recibido el»",IF(AND(L639&lt;&gt;"Recibido",L639&lt;&gt;"Anulado",I639=""),"falta la entrega acordada",IF(AND(L639&lt;&gt;"Recibido",L639&lt;&gt;"Anulado",M639=""),"falta la fecha del estado",IF(AND(OR(L639="Entregado",L639="Facturado",L639="Cobrado"),N639=""),"falta «Entregado el»",IF(AND(N639&lt;&gt;"",OR(L639="Recibido",L639="Confirmado",L639="Preparado",L639="En reparto")),"tiene «Entregado el»: cambia el estado",IF(OR(INT(C639)&gt;INT(Ajustes!$C$5),AND(M639&lt;&gt;"",INT(M639)&gt;INT(Ajustes!$C$5)),AND(N639&lt;&gt;"",INT(N639)&gt;INT(Ajustes!$C$5))),"hay una fecha posterior a hoy",IF(AND(M639&lt;&gt;"",INT(M639)&lt;INT(C639)),"la fecha del estado es anterior a «Recibido el»",IF(AND(N639&lt;&gt;"",INT(N639)&lt;INT(C639)),"«Entregado el» es anterior a «Recibido el»",""))))))))))))))</f>
        <v/>
      </c>
      <c r="T639">
        <f>IF(COUNTA(B639:P639)&gt;0,1,0)</f>
        <v>0</v>
      </c>
      <c r="U639" t="str">
        <f>IF(T639=0,"",IF(AND(L639="Recibido",M639=""),IF(C639="","",C639),IF(M639="","",M639)))</f>
        <v/>
      </c>
      <c r="V639" t="str">
        <f>IF(OR(T639=0,NOT(ISNUMBER(MATCH(L639,Ajustes!$B$9:$B$17,0)))),"",IF(INDEX(Ajustes!$C$9:$C$17,MATCH(L639,Ajustes!$B$9:$B$17,0))="","",INDEX(Ajustes!$C$9:$C$17,MATCH(L639,Ajustes!$B$9:$B$17,0))))</f>
        <v/>
      </c>
      <c r="W639">
        <f>IF(AND(T639=1,N639="",OR(L639="Recibido",L639="Confirmado",L639="Preparado",L639="En reparto",L639="Incidencia")),1,0)</f>
        <v>0</v>
      </c>
      <c r="X639">
        <f>IF(S639&lt;&gt;"",1,0)</f>
        <v>0</v>
      </c>
      <c r="Y639">
        <f>IF(A639&lt;&gt;"",1,0)</f>
        <v>0</v>
      </c>
      <c r="Z639">
        <f>IF(T639=1,ROW()-5,0)</f>
        <v>0</v>
      </c>
    </row>
    <row r="640">
      <c r="A640" s="21" t="str">
        <f>IF(T640=0,"",IF(S640&lt;&gt;"","Revisa: "&amp;S640,IF(OR(L640="Cobrado",L640="Anulado"),"",IF(AND(N640="",OR(L640="Recibido",L640="Confirmado",L640="Preparado",L640="En reparto",L640="Incidencia"),ISNUMBER(I640),INT(Ajustes!$C$5)&gt;INT(I640)),"Retrasado",IF(OR(L640="Entregado",L640="Facturado"),IF(AND(ISNUMBER(V640),ISNUMBER(N640),INT(Ajustes!$C$5)-INT(N640)&gt;V640),IF(L640="Entregado","Sin facturar","Cobro vencido"),""),IF(AND(ISNUMBER(V640),ISNUMBER(Q640),Q640&gt;V640),INDEX(Ajustes!$E$9:$E$17,MATCH(L640,Ajustes!$B$9:$B$17,0)),""))))))</f>
        <v/>
      </c>
      <c r="B640" s="22" t="n"/>
      <c r="C640" s="23" t="n"/>
      <c r="D640" s="24" t="n"/>
      <c r="E640" s="25" t="n"/>
      <c r="F640" s="25" t="n"/>
      <c r="G640" s="25" t="n"/>
      <c r="H640" s="26" t="n"/>
      <c r="I640" s="23" t="n"/>
      <c r="J640" s="25" t="n"/>
      <c r="K640" s="25" t="n"/>
      <c r="L640" s="25" t="n"/>
      <c r="M640" s="23" t="n"/>
      <c r="N640" s="23" t="n"/>
      <c r="O640" s="27" t="n"/>
      <c r="P640" s="25" t="n"/>
      <c r="Q640" s="28" t="str">
        <f>IF(OR(T640=0,L640="Cobrado",L640="Anulado",NOT(ISNUMBER(U640))),"",MAX(0,INT(Ajustes!$C$5)-INT(U640)))</f>
        <v/>
      </c>
      <c r="R640" s="28" t="str">
        <f>IF(OR(T640=0,L640="Anulado",NOT(ISNUMBER(N640)),NOT(ISNUMBER(I640))),"",IF(INT(N640)=INT(I640),"Sí",IF(INT(N640)&gt;INT(I640),"Tarde","Antes")))</f>
        <v/>
      </c>
      <c r="S640" t="str">
        <f>IF(T640=0,"",IF(L640="","falta el estado",IF(NOT(ISNUMBER(MATCH(L640,Ajustes!$B$9:$B$17,0))),"el estado no es de la lista",IF(E640="","falta el cliente",IF(OR(AND(C640&lt;&gt;"",NOT(ISNUMBER(C640))),AND(I640&lt;&gt;"",NOT(ISNUMBER(I640))),AND(M640&lt;&gt;"",NOT(ISNUMBER(M640))),AND(N640&lt;&gt;"",NOT(ISNUMBER(N640)))),"hay una fecha mal escrita",IF(AND(H640&lt;&gt;"",NOT(ISNUMBER(H640))),"el importe no es un número",IF(C640="","falta «Recibido el»",IF(AND(L640&lt;&gt;"Recibido",L640&lt;&gt;"Anulado",I640=""),"falta la entrega acordada",IF(AND(L640&lt;&gt;"Recibido",L640&lt;&gt;"Anulado",M640=""),"falta la fecha del estado",IF(AND(OR(L640="Entregado",L640="Facturado",L640="Cobrado"),N640=""),"falta «Entregado el»",IF(AND(N640&lt;&gt;"",OR(L640="Recibido",L640="Confirmado",L640="Preparado",L640="En reparto")),"tiene «Entregado el»: cambia el estado",IF(OR(INT(C640)&gt;INT(Ajustes!$C$5),AND(M640&lt;&gt;"",INT(M640)&gt;INT(Ajustes!$C$5)),AND(N640&lt;&gt;"",INT(N640)&gt;INT(Ajustes!$C$5))),"hay una fecha posterior a hoy",IF(AND(M640&lt;&gt;"",INT(M640)&lt;INT(C640)),"la fecha del estado es anterior a «Recibido el»",IF(AND(N640&lt;&gt;"",INT(N640)&lt;INT(C640)),"«Entregado el» es anterior a «Recibido el»",""))))))))))))))</f>
        <v/>
      </c>
      <c r="T640">
        <f>IF(COUNTA(B640:P640)&gt;0,1,0)</f>
        <v>0</v>
      </c>
      <c r="U640" t="str">
        <f>IF(T640=0,"",IF(AND(L640="Recibido",M640=""),IF(C640="","",C640),IF(M640="","",M640)))</f>
        <v/>
      </c>
      <c r="V640" t="str">
        <f>IF(OR(T640=0,NOT(ISNUMBER(MATCH(L640,Ajustes!$B$9:$B$17,0)))),"",IF(INDEX(Ajustes!$C$9:$C$17,MATCH(L640,Ajustes!$B$9:$B$17,0))="","",INDEX(Ajustes!$C$9:$C$17,MATCH(L640,Ajustes!$B$9:$B$17,0))))</f>
        <v/>
      </c>
      <c r="W640">
        <f>IF(AND(T640=1,N640="",OR(L640="Recibido",L640="Confirmado",L640="Preparado",L640="En reparto",L640="Incidencia")),1,0)</f>
        <v>0</v>
      </c>
      <c r="X640">
        <f>IF(S640&lt;&gt;"",1,0)</f>
        <v>0</v>
      </c>
      <c r="Y640">
        <f>IF(A640&lt;&gt;"",1,0)</f>
        <v>0</v>
      </c>
      <c r="Z640">
        <f>IF(T640=1,ROW()-5,0)</f>
        <v>0</v>
      </c>
    </row>
    <row r="641">
      <c r="A641" s="21" t="str">
        <f>IF(T641=0,"",IF(S641&lt;&gt;"","Revisa: "&amp;S641,IF(OR(L641="Cobrado",L641="Anulado"),"",IF(AND(N641="",OR(L641="Recibido",L641="Confirmado",L641="Preparado",L641="En reparto",L641="Incidencia"),ISNUMBER(I641),INT(Ajustes!$C$5)&gt;INT(I641)),"Retrasado",IF(OR(L641="Entregado",L641="Facturado"),IF(AND(ISNUMBER(V641),ISNUMBER(N641),INT(Ajustes!$C$5)-INT(N641)&gt;V641),IF(L641="Entregado","Sin facturar","Cobro vencido"),""),IF(AND(ISNUMBER(V641),ISNUMBER(Q641),Q641&gt;V641),INDEX(Ajustes!$E$9:$E$17,MATCH(L641,Ajustes!$B$9:$B$17,0)),""))))))</f>
        <v/>
      </c>
      <c r="B641" s="22" t="n"/>
      <c r="C641" s="23" t="n"/>
      <c r="D641" s="24" t="n"/>
      <c r="E641" s="25" t="n"/>
      <c r="F641" s="25" t="n"/>
      <c r="G641" s="25" t="n"/>
      <c r="H641" s="26" t="n"/>
      <c r="I641" s="23" t="n"/>
      <c r="J641" s="25" t="n"/>
      <c r="K641" s="25" t="n"/>
      <c r="L641" s="25" t="n"/>
      <c r="M641" s="23" t="n"/>
      <c r="N641" s="23" t="n"/>
      <c r="O641" s="27" t="n"/>
      <c r="P641" s="25" t="n"/>
      <c r="Q641" s="28" t="str">
        <f>IF(OR(T641=0,L641="Cobrado",L641="Anulado",NOT(ISNUMBER(U641))),"",MAX(0,INT(Ajustes!$C$5)-INT(U641)))</f>
        <v/>
      </c>
      <c r="R641" s="28" t="str">
        <f>IF(OR(T641=0,L641="Anulado",NOT(ISNUMBER(N641)),NOT(ISNUMBER(I641))),"",IF(INT(N641)=INT(I641),"Sí",IF(INT(N641)&gt;INT(I641),"Tarde","Antes")))</f>
        <v/>
      </c>
      <c r="S641" t="str">
        <f>IF(T641=0,"",IF(L641="","falta el estado",IF(NOT(ISNUMBER(MATCH(L641,Ajustes!$B$9:$B$17,0))),"el estado no es de la lista",IF(E641="","falta el cliente",IF(OR(AND(C641&lt;&gt;"",NOT(ISNUMBER(C641))),AND(I641&lt;&gt;"",NOT(ISNUMBER(I641))),AND(M641&lt;&gt;"",NOT(ISNUMBER(M641))),AND(N641&lt;&gt;"",NOT(ISNUMBER(N641)))),"hay una fecha mal escrita",IF(AND(H641&lt;&gt;"",NOT(ISNUMBER(H641))),"el importe no es un número",IF(C641="","falta «Recibido el»",IF(AND(L641&lt;&gt;"Recibido",L641&lt;&gt;"Anulado",I641=""),"falta la entrega acordada",IF(AND(L641&lt;&gt;"Recibido",L641&lt;&gt;"Anulado",M641=""),"falta la fecha del estado",IF(AND(OR(L641="Entregado",L641="Facturado",L641="Cobrado"),N641=""),"falta «Entregado el»",IF(AND(N641&lt;&gt;"",OR(L641="Recibido",L641="Confirmado",L641="Preparado",L641="En reparto")),"tiene «Entregado el»: cambia el estado",IF(OR(INT(C641)&gt;INT(Ajustes!$C$5),AND(M641&lt;&gt;"",INT(M641)&gt;INT(Ajustes!$C$5)),AND(N641&lt;&gt;"",INT(N641)&gt;INT(Ajustes!$C$5))),"hay una fecha posterior a hoy",IF(AND(M641&lt;&gt;"",INT(M641)&lt;INT(C641)),"la fecha del estado es anterior a «Recibido el»",IF(AND(N641&lt;&gt;"",INT(N641)&lt;INT(C641)),"«Entregado el» es anterior a «Recibido el»",""))))))))))))))</f>
        <v/>
      </c>
      <c r="T641">
        <f>IF(COUNTA(B641:P641)&gt;0,1,0)</f>
        <v>0</v>
      </c>
      <c r="U641" t="str">
        <f>IF(T641=0,"",IF(AND(L641="Recibido",M641=""),IF(C641="","",C641),IF(M641="","",M641)))</f>
        <v/>
      </c>
      <c r="V641" t="str">
        <f>IF(OR(T641=0,NOT(ISNUMBER(MATCH(L641,Ajustes!$B$9:$B$17,0)))),"",IF(INDEX(Ajustes!$C$9:$C$17,MATCH(L641,Ajustes!$B$9:$B$17,0))="","",INDEX(Ajustes!$C$9:$C$17,MATCH(L641,Ajustes!$B$9:$B$17,0))))</f>
        <v/>
      </c>
      <c r="W641">
        <f>IF(AND(T641=1,N641="",OR(L641="Recibido",L641="Confirmado",L641="Preparado",L641="En reparto",L641="Incidencia")),1,0)</f>
        <v>0</v>
      </c>
      <c r="X641">
        <f>IF(S641&lt;&gt;"",1,0)</f>
        <v>0</v>
      </c>
      <c r="Y641">
        <f>IF(A641&lt;&gt;"",1,0)</f>
        <v>0</v>
      </c>
      <c r="Z641">
        <f>IF(T641=1,ROW()-5,0)</f>
        <v>0</v>
      </c>
    </row>
    <row r="642">
      <c r="A642" s="21" t="str">
        <f>IF(T642=0,"",IF(S642&lt;&gt;"","Revisa: "&amp;S642,IF(OR(L642="Cobrado",L642="Anulado"),"",IF(AND(N642="",OR(L642="Recibido",L642="Confirmado",L642="Preparado",L642="En reparto",L642="Incidencia"),ISNUMBER(I642),INT(Ajustes!$C$5)&gt;INT(I642)),"Retrasado",IF(OR(L642="Entregado",L642="Facturado"),IF(AND(ISNUMBER(V642),ISNUMBER(N642),INT(Ajustes!$C$5)-INT(N642)&gt;V642),IF(L642="Entregado","Sin facturar","Cobro vencido"),""),IF(AND(ISNUMBER(V642),ISNUMBER(Q642),Q642&gt;V642),INDEX(Ajustes!$E$9:$E$17,MATCH(L642,Ajustes!$B$9:$B$17,0)),""))))))</f>
        <v/>
      </c>
      <c r="B642" s="22" t="n"/>
      <c r="C642" s="23" t="n"/>
      <c r="D642" s="24" t="n"/>
      <c r="E642" s="25" t="n"/>
      <c r="F642" s="25" t="n"/>
      <c r="G642" s="25" t="n"/>
      <c r="H642" s="26" t="n"/>
      <c r="I642" s="23" t="n"/>
      <c r="J642" s="25" t="n"/>
      <c r="K642" s="25" t="n"/>
      <c r="L642" s="25" t="n"/>
      <c r="M642" s="23" t="n"/>
      <c r="N642" s="23" t="n"/>
      <c r="O642" s="27" t="n"/>
      <c r="P642" s="25" t="n"/>
      <c r="Q642" s="28" t="str">
        <f>IF(OR(T642=0,L642="Cobrado",L642="Anulado",NOT(ISNUMBER(U642))),"",MAX(0,INT(Ajustes!$C$5)-INT(U642)))</f>
        <v/>
      </c>
      <c r="R642" s="28" t="str">
        <f>IF(OR(T642=0,L642="Anulado",NOT(ISNUMBER(N642)),NOT(ISNUMBER(I642))),"",IF(INT(N642)=INT(I642),"Sí",IF(INT(N642)&gt;INT(I642),"Tarde","Antes")))</f>
        <v/>
      </c>
      <c r="S642" t="str">
        <f>IF(T642=0,"",IF(L642="","falta el estado",IF(NOT(ISNUMBER(MATCH(L642,Ajustes!$B$9:$B$17,0))),"el estado no es de la lista",IF(E642="","falta el cliente",IF(OR(AND(C642&lt;&gt;"",NOT(ISNUMBER(C642))),AND(I642&lt;&gt;"",NOT(ISNUMBER(I642))),AND(M642&lt;&gt;"",NOT(ISNUMBER(M642))),AND(N642&lt;&gt;"",NOT(ISNUMBER(N642)))),"hay una fecha mal escrita",IF(AND(H642&lt;&gt;"",NOT(ISNUMBER(H642))),"el importe no es un número",IF(C642="","falta «Recibido el»",IF(AND(L642&lt;&gt;"Recibido",L642&lt;&gt;"Anulado",I642=""),"falta la entrega acordada",IF(AND(L642&lt;&gt;"Recibido",L642&lt;&gt;"Anulado",M642=""),"falta la fecha del estado",IF(AND(OR(L642="Entregado",L642="Facturado",L642="Cobrado"),N642=""),"falta «Entregado el»",IF(AND(N642&lt;&gt;"",OR(L642="Recibido",L642="Confirmado",L642="Preparado",L642="En reparto")),"tiene «Entregado el»: cambia el estado",IF(OR(INT(C642)&gt;INT(Ajustes!$C$5),AND(M642&lt;&gt;"",INT(M642)&gt;INT(Ajustes!$C$5)),AND(N642&lt;&gt;"",INT(N642)&gt;INT(Ajustes!$C$5))),"hay una fecha posterior a hoy",IF(AND(M642&lt;&gt;"",INT(M642)&lt;INT(C642)),"la fecha del estado es anterior a «Recibido el»",IF(AND(N642&lt;&gt;"",INT(N642)&lt;INT(C642)),"«Entregado el» es anterior a «Recibido el»",""))))))))))))))</f>
        <v/>
      </c>
      <c r="T642">
        <f>IF(COUNTA(B642:P642)&gt;0,1,0)</f>
        <v>0</v>
      </c>
      <c r="U642" t="str">
        <f>IF(T642=0,"",IF(AND(L642="Recibido",M642=""),IF(C642="","",C642),IF(M642="","",M642)))</f>
        <v/>
      </c>
      <c r="V642" t="str">
        <f>IF(OR(T642=0,NOT(ISNUMBER(MATCH(L642,Ajustes!$B$9:$B$17,0)))),"",IF(INDEX(Ajustes!$C$9:$C$17,MATCH(L642,Ajustes!$B$9:$B$17,0))="","",INDEX(Ajustes!$C$9:$C$17,MATCH(L642,Ajustes!$B$9:$B$17,0))))</f>
        <v/>
      </c>
      <c r="W642">
        <f>IF(AND(T642=1,N642="",OR(L642="Recibido",L642="Confirmado",L642="Preparado",L642="En reparto",L642="Incidencia")),1,0)</f>
        <v>0</v>
      </c>
      <c r="X642">
        <f>IF(S642&lt;&gt;"",1,0)</f>
        <v>0</v>
      </c>
      <c r="Y642">
        <f>IF(A642&lt;&gt;"",1,0)</f>
        <v>0</v>
      </c>
      <c r="Z642">
        <f>IF(T642=1,ROW()-5,0)</f>
        <v>0</v>
      </c>
    </row>
    <row r="643">
      <c r="A643" s="21" t="str">
        <f>IF(T643=0,"",IF(S643&lt;&gt;"","Revisa: "&amp;S643,IF(OR(L643="Cobrado",L643="Anulado"),"",IF(AND(N643="",OR(L643="Recibido",L643="Confirmado",L643="Preparado",L643="En reparto",L643="Incidencia"),ISNUMBER(I643),INT(Ajustes!$C$5)&gt;INT(I643)),"Retrasado",IF(OR(L643="Entregado",L643="Facturado"),IF(AND(ISNUMBER(V643),ISNUMBER(N643),INT(Ajustes!$C$5)-INT(N643)&gt;V643),IF(L643="Entregado","Sin facturar","Cobro vencido"),""),IF(AND(ISNUMBER(V643),ISNUMBER(Q643),Q643&gt;V643),INDEX(Ajustes!$E$9:$E$17,MATCH(L643,Ajustes!$B$9:$B$17,0)),""))))))</f>
        <v/>
      </c>
      <c r="B643" s="22" t="n"/>
      <c r="C643" s="23" t="n"/>
      <c r="D643" s="24" t="n"/>
      <c r="E643" s="25" t="n"/>
      <c r="F643" s="25" t="n"/>
      <c r="G643" s="25" t="n"/>
      <c r="H643" s="26" t="n"/>
      <c r="I643" s="23" t="n"/>
      <c r="J643" s="25" t="n"/>
      <c r="K643" s="25" t="n"/>
      <c r="L643" s="25" t="n"/>
      <c r="M643" s="23" t="n"/>
      <c r="N643" s="23" t="n"/>
      <c r="O643" s="27" t="n"/>
      <c r="P643" s="25" t="n"/>
      <c r="Q643" s="28" t="str">
        <f>IF(OR(T643=0,L643="Cobrado",L643="Anulado",NOT(ISNUMBER(U643))),"",MAX(0,INT(Ajustes!$C$5)-INT(U643)))</f>
        <v/>
      </c>
      <c r="R643" s="28" t="str">
        <f>IF(OR(T643=0,L643="Anulado",NOT(ISNUMBER(N643)),NOT(ISNUMBER(I643))),"",IF(INT(N643)=INT(I643),"Sí",IF(INT(N643)&gt;INT(I643),"Tarde","Antes")))</f>
        <v/>
      </c>
      <c r="S643" t="str">
        <f>IF(T643=0,"",IF(L643="","falta el estado",IF(NOT(ISNUMBER(MATCH(L643,Ajustes!$B$9:$B$17,0))),"el estado no es de la lista",IF(E643="","falta el cliente",IF(OR(AND(C643&lt;&gt;"",NOT(ISNUMBER(C643))),AND(I643&lt;&gt;"",NOT(ISNUMBER(I643))),AND(M643&lt;&gt;"",NOT(ISNUMBER(M643))),AND(N643&lt;&gt;"",NOT(ISNUMBER(N643)))),"hay una fecha mal escrita",IF(AND(H643&lt;&gt;"",NOT(ISNUMBER(H643))),"el importe no es un número",IF(C643="","falta «Recibido el»",IF(AND(L643&lt;&gt;"Recibido",L643&lt;&gt;"Anulado",I643=""),"falta la entrega acordada",IF(AND(L643&lt;&gt;"Recibido",L643&lt;&gt;"Anulado",M643=""),"falta la fecha del estado",IF(AND(OR(L643="Entregado",L643="Facturado",L643="Cobrado"),N643=""),"falta «Entregado el»",IF(AND(N643&lt;&gt;"",OR(L643="Recibido",L643="Confirmado",L643="Preparado",L643="En reparto")),"tiene «Entregado el»: cambia el estado",IF(OR(INT(C643)&gt;INT(Ajustes!$C$5),AND(M643&lt;&gt;"",INT(M643)&gt;INT(Ajustes!$C$5)),AND(N643&lt;&gt;"",INT(N643)&gt;INT(Ajustes!$C$5))),"hay una fecha posterior a hoy",IF(AND(M643&lt;&gt;"",INT(M643)&lt;INT(C643)),"la fecha del estado es anterior a «Recibido el»",IF(AND(N643&lt;&gt;"",INT(N643)&lt;INT(C643)),"«Entregado el» es anterior a «Recibido el»",""))))))))))))))</f>
        <v/>
      </c>
      <c r="T643">
        <f>IF(COUNTA(B643:P643)&gt;0,1,0)</f>
        <v>0</v>
      </c>
      <c r="U643" t="str">
        <f>IF(T643=0,"",IF(AND(L643="Recibido",M643=""),IF(C643="","",C643),IF(M643="","",M643)))</f>
        <v/>
      </c>
      <c r="V643" t="str">
        <f>IF(OR(T643=0,NOT(ISNUMBER(MATCH(L643,Ajustes!$B$9:$B$17,0)))),"",IF(INDEX(Ajustes!$C$9:$C$17,MATCH(L643,Ajustes!$B$9:$B$17,0))="","",INDEX(Ajustes!$C$9:$C$17,MATCH(L643,Ajustes!$B$9:$B$17,0))))</f>
        <v/>
      </c>
      <c r="W643">
        <f>IF(AND(T643=1,N643="",OR(L643="Recibido",L643="Confirmado",L643="Preparado",L643="En reparto",L643="Incidencia")),1,0)</f>
        <v>0</v>
      </c>
      <c r="X643">
        <f>IF(S643&lt;&gt;"",1,0)</f>
        <v>0</v>
      </c>
      <c r="Y643">
        <f>IF(A643&lt;&gt;"",1,0)</f>
        <v>0</v>
      </c>
      <c r="Z643">
        <f>IF(T643=1,ROW()-5,0)</f>
        <v>0</v>
      </c>
    </row>
    <row r="644">
      <c r="A644" s="21" t="str">
        <f>IF(T644=0,"",IF(S644&lt;&gt;"","Revisa: "&amp;S644,IF(OR(L644="Cobrado",L644="Anulado"),"",IF(AND(N644="",OR(L644="Recibido",L644="Confirmado",L644="Preparado",L644="En reparto",L644="Incidencia"),ISNUMBER(I644),INT(Ajustes!$C$5)&gt;INT(I644)),"Retrasado",IF(OR(L644="Entregado",L644="Facturado"),IF(AND(ISNUMBER(V644),ISNUMBER(N644),INT(Ajustes!$C$5)-INT(N644)&gt;V644),IF(L644="Entregado","Sin facturar","Cobro vencido"),""),IF(AND(ISNUMBER(V644),ISNUMBER(Q644),Q644&gt;V644),INDEX(Ajustes!$E$9:$E$17,MATCH(L644,Ajustes!$B$9:$B$17,0)),""))))))</f>
        <v/>
      </c>
      <c r="B644" s="22" t="n"/>
      <c r="C644" s="23" t="n"/>
      <c r="D644" s="24" t="n"/>
      <c r="E644" s="25" t="n"/>
      <c r="F644" s="25" t="n"/>
      <c r="G644" s="25" t="n"/>
      <c r="H644" s="26" t="n"/>
      <c r="I644" s="23" t="n"/>
      <c r="J644" s="25" t="n"/>
      <c r="K644" s="25" t="n"/>
      <c r="L644" s="25" t="n"/>
      <c r="M644" s="23" t="n"/>
      <c r="N644" s="23" t="n"/>
      <c r="O644" s="27" t="n"/>
      <c r="P644" s="25" t="n"/>
      <c r="Q644" s="28" t="str">
        <f>IF(OR(T644=0,L644="Cobrado",L644="Anulado",NOT(ISNUMBER(U644))),"",MAX(0,INT(Ajustes!$C$5)-INT(U644)))</f>
        <v/>
      </c>
      <c r="R644" s="28" t="str">
        <f>IF(OR(T644=0,L644="Anulado",NOT(ISNUMBER(N644)),NOT(ISNUMBER(I644))),"",IF(INT(N644)=INT(I644),"Sí",IF(INT(N644)&gt;INT(I644),"Tarde","Antes")))</f>
        <v/>
      </c>
      <c r="S644" t="str">
        <f>IF(T644=0,"",IF(L644="","falta el estado",IF(NOT(ISNUMBER(MATCH(L644,Ajustes!$B$9:$B$17,0))),"el estado no es de la lista",IF(E644="","falta el cliente",IF(OR(AND(C644&lt;&gt;"",NOT(ISNUMBER(C644))),AND(I644&lt;&gt;"",NOT(ISNUMBER(I644))),AND(M644&lt;&gt;"",NOT(ISNUMBER(M644))),AND(N644&lt;&gt;"",NOT(ISNUMBER(N644)))),"hay una fecha mal escrita",IF(AND(H644&lt;&gt;"",NOT(ISNUMBER(H644))),"el importe no es un número",IF(C644="","falta «Recibido el»",IF(AND(L644&lt;&gt;"Recibido",L644&lt;&gt;"Anulado",I644=""),"falta la entrega acordada",IF(AND(L644&lt;&gt;"Recibido",L644&lt;&gt;"Anulado",M644=""),"falta la fecha del estado",IF(AND(OR(L644="Entregado",L644="Facturado",L644="Cobrado"),N644=""),"falta «Entregado el»",IF(AND(N644&lt;&gt;"",OR(L644="Recibido",L644="Confirmado",L644="Preparado",L644="En reparto")),"tiene «Entregado el»: cambia el estado",IF(OR(INT(C644)&gt;INT(Ajustes!$C$5),AND(M644&lt;&gt;"",INT(M644)&gt;INT(Ajustes!$C$5)),AND(N644&lt;&gt;"",INT(N644)&gt;INT(Ajustes!$C$5))),"hay una fecha posterior a hoy",IF(AND(M644&lt;&gt;"",INT(M644)&lt;INT(C644)),"la fecha del estado es anterior a «Recibido el»",IF(AND(N644&lt;&gt;"",INT(N644)&lt;INT(C644)),"«Entregado el» es anterior a «Recibido el»",""))))))))))))))</f>
        <v/>
      </c>
      <c r="T644">
        <f>IF(COUNTA(B644:P644)&gt;0,1,0)</f>
        <v>0</v>
      </c>
      <c r="U644" t="str">
        <f>IF(T644=0,"",IF(AND(L644="Recibido",M644=""),IF(C644="","",C644),IF(M644="","",M644)))</f>
        <v/>
      </c>
      <c r="V644" t="str">
        <f>IF(OR(T644=0,NOT(ISNUMBER(MATCH(L644,Ajustes!$B$9:$B$17,0)))),"",IF(INDEX(Ajustes!$C$9:$C$17,MATCH(L644,Ajustes!$B$9:$B$17,0))="","",INDEX(Ajustes!$C$9:$C$17,MATCH(L644,Ajustes!$B$9:$B$17,0))))</f>
        <v/>
      </c>
      <c r="W644">
        <f>IF(AND(T644=1,N644="",OR(L644="Recibido",L644="Confirmado",L644="Preparado",L644="En reparto",L644="Incidencia")),1,0)</f>
        <v>0</v>
      </c>
      <c r="X644">
        <f>IF(S644&lt;&gt;"",1,0)</f>
        <v>0</v>
      </c>
      <c r="Y644">
        <f>IF(A644&lt;&gt;"",1,0)</f>
        <v>0</v>
      </c>
      <c r="Z644">
        <f>IF(T644=1,ROW()-5,0)</f>
        <v>0</v>
      </c>
    </row>
    <row r="645">
      <c r="A645" s="21" t="str">
        <f>IF(T645=0,"",IF(S645&lt;&gt;"","Revisa: "&amp;S645,IF(OR(L645="Cobrado",L645="Anulado"),"",IF(AND(N645="",OR(L645="Recibido",L645="Confirmado",L645="Preparado",L645="En reparto",L645="Incidencia"),ISNUMBER(I645),INT(Ajustes!$C$5)&gt;INT(I645)),"Retrasado",IF(OR(L645="Entregado",L645="Facturado"),IF(AND(ISNUMBER(V645),ISNUMBER(N645),INT(Ajustes!$C$5)-INT(N645)&gt;V645),IF(L645="Entregado","Sin facturar","Cobro vencido"),""),IF(AND(ISNUMBER(V645),ISNUMBER(Q645),Q645&gt;V645),INDEX(Ajustes!$E$9:$E$17,MATCH(L645,Ajustes!$B$9:$B$17,0)),""))))))</f>
        <v/>
      </c>
      <c r="B645" s="22" t="n"/>
      <c r="C645" s="23" t="n"/>
      <c r="D645" s="24" t="n"/>
      <c r="E645" s="25" t="n"/>
      <c r="F645" s="25" t="n"/>
      <c r="G645" s="25" t="n"/>
      <c r="H645" s="26" t="n"/>
      <c r="I645" s="23" t="n"/>
      <c r="J645" s="25" t="n"/>
      <c r="K645" s="25" t="n"/>
      <c r="L645" s="25" t="n"/>
      <c r="M645" s="23" t="n"/>
      <c r="N645" s="23" t="n"/>
      <c r="O645" s="27" t="n"/>
      <c r="P645" s="25" t="n"/>
      <c r="Q645" s="28" t="str">
        <f>IF(OR(T645=0,L645="Cobrado",L645="Anulado",NOT(ISNUMBER(U645))),"",MAX(0,INT(Ajustes!$C$5)-INT(U645)))</f>
        <v/>
      </c>
      <c r="R645" s="28" t="str">
        <f>IF(OR(T645=0,L645="Anulado",NOT(ISNUMBER(N645)),NOT(ISNUMBER(I645))),"",IF(INT(N645)=INT(I645),"Sí",IF(INT(N645)&gt;INT(I645),"Tarde","Antes")))</f>
        <v/>
      </c>
      <c r="S645" t="str">
        <f>IF(T645=0,"",IF(L645="","falta el estado",IF(NOT(ISNUMBER(MATCH(L645,Ajustes!$B$9:$B$17,0))),"el estado no es de la lista",IF(E645="","falta el cliente",IF(OR(AND(C645&lt;&gt;"",NOT(ISNUMBER(C645))),AND(I645&lt;&gt;"",NOT(ISNUMBER(I645))),AND(M645&lt;&gt;"",NOT(ISNUMBER(M645))),AND(N645&lt;&gt;"",NOT(ISNUMBER(N645)))),"hay una fecha mal escrita",IF(AND(H645&lt;&gt;"",NOT(ISNUMBER(H645))),"el importe no es un número",IF(C645="","falta «Recibido el»",IF(AND(L645&lt;&gt;"Recibido",L645&lt;&gt;"Anulado",I645=""),"falta la entrega acordada",IF(AND(L645&lt;&gt;"Recibido",L645&lt;&gt;"Anulado",M645=""),"falta la fecha del estado",IF(AND(OR(L645="Entregado",L645="Facturado",L645="Cobrado"),N645=""),"falta «Entregado el»",IF(AND(N645&lt;&gt;"",OR(L645="Recibido",L645="Confirmado",L645="Preparado",L645="En reparto")),"tiene «Entregado el»: cambia el estado",IF(OR(INT(C645)&gt;INT(Ajustes!$C$5),AND(M645&lt;&gt;"",INT(M645)&gt;INT(Ajustes!$C$5)),AND(N645&lt;&gt;"",INT(N645)&gt;INT(Ajustes!$C$5))),"hay una fecha posterior a hoy",IF(AND(M645&lt;&gt;"",INT(M645)&lt;INT(C645)),"la fecha del estado es anterior a «Recibido el»",IF(AND(N645&lt;&gt;"",INT(N645)&lt;INT(C645)),"«Entregado el» es anterior a «Recibido el»",""))))))))))))))</f>
        <v/>
      </c>
      <c r="T645">
        <f>IF(COUNTA(B645:P645)&gt;0,1,0)</f>
        <v>0</v>
      </c>
      <c r="U645" t="str">
        <f>IF(T645=0,"",IF(AND(L645="Recibido",M645=""),IF(C645="","",C645),IF(M645="","",M645)))</f>
        <v/>
      </c>
      <c r="V645" t="str">
        <f>IF(OR(T645=0,NOT(ISNUMBER(MATCH(L645,Ajustes!$B$9:$B$17,0)))),"",IF(INDEX(Ajustes!$C$9:$C$17,MATCH(L645,Ajustes!$B$9:$B$17,0))="","",INDEX(Ajustes!$C$9:$C$17,MATCH(L645,Ajustes!$B$9:$B$17,0))))</f>
        <v/>
      </c>
      <c r="W645">
        <f>IF(AND(T645=1,N645="",OR(L645="Recibido",L645="Confirmado",L645="Preparado",L645="En reparto",L645="Incidencia")),1,0)</f>
        <v>0</v>
      </c>
      <c r="X645">
        <f>IF(S645&lt;&gt;"",1,0)</f>
        <v>0</v>
      </c>
      <c r="Y645">
        <f>IF(A645&lt;&gt;"",1,0)</f>
        <v>0</v>
      </c>
      <c r="Z645">
        <f>IF(T645=1,ROW()-5,0)</f>
        <v>0</v>
      </c>
    </row>
    <row r="646">
      <c r="A646" s="21" t="str">
        <f>IF(T646=0,"",IF(S646&lt;&gt;"","Revisa: "&amp;S646,IF(OR(L646="Cobrado",L646="Anulado"),"",IF(AND(N646="",OR(L646="Recibido",L646="Confirmado",L646="Preparado",L646="En reparto",L646="Incidencia"),ISNUMBER(I646),INT(Ajustes!$C$5)&gt;INT(I646)),"Retrasado",IF(OR(L646="Entregado",L646="Facturado"),IF(AND(ISNUMBER(V646),ISNUMBER(N646),INT(Ajustes!$C$5)-INT(N646)&gt;V646),IF(L646="Entregado","Sin facturar","Cobro vencido"),""),IF(AND(ISNUMBER(V646),ISNUMBER(Q646),Q646&gt;V646),INDEX(Ajustes!$E$9:$E$17,MATCH(L646,Ajustes!$B$9:$B$17,0)),""))))))</f>
        <v/>
      </c>
      <c r="B646" s="22" t="n"/>
      <c r="C646" s="23" t="n"/>
      <c r="D646" s="24" t="n"/>
      <c r="E646" s="25" t="n"/>
      <c r="F646" s="25" t="n"/>
      <c r="G646" s="25" t="n"/>
      <c r="H646" s="26" t="n"/>
      <c r="I646" s="23" t="n"/>
      <c r="J646" s="25" t="n"/>
      <c r="K646" s="25" t="n"/>
      <c r="L646" s="25" t="n"/>
      <c r="M646" s="23" t="n"/>
      <c r="N646" s="23" t="n"/>
      <c r="O646" s="27" t="n"/>
      <c r="P646" s="25" t="n"/>
      <c r="Q646" s="28" t="str">
        <f>IF(OR(T646=0,L646="Cobrado",L646="Anulado",NOT(ISNUMBER(U646))),"",MAX(0,INT(Ajustes!$C$5)-INT(U646)))</f>
        <v/>
      </c>
      <c r="R646" s="28" t="str">
        <f>IF(OR(T646=0,L646="Anulado",NOT(ISNUMBER(N646)),NOT(ISNUMBER(I646))),"",IF(INT(N646)=INT(I646),"Sí",IF(INT(N646)&gt;INT(I646),"Tarde","Antes")))</f>
        <v/>
      </c>
      <c r="S646" t="str">
        <f>IF(T646=0,"",IF(L646="","falta el estado",IF(NOT(ISNUMBER(MATCH(L646,Ajustes!$B$9:$B$17,0))),"el estado no es de la lista",IF(E646="","falta el cliente",IF(OR(AND(C646&lt;&gt;"",NOT(ISNUMBER(C646))),AND(I646&lt;&gt;"",NOT(ISNUMBER(I646))),AND(M646&lt;&gt;"",NOT(ISNUMBER(M646))),AND(N646&lt;&gt;"",NOT(ISNUMBER(N646)))),"hay una fecha mal escrita",IF(AND(H646&lt;&gt;"",NOT(ISNUMBER(H646))),"el importe no es un número",IF(C646="","falta «Recibido el»",IF(AND(L646&lt;&gt;"Recibido",L646&lt;&gt;"Anulado",I646=""),"falta la entrega acordada",IF(AND(L646&lt;&gt;"Recibido",L646&lt;&gt;"Anulado",M646=""),"falta la fecha del estado",IF(AND(OR(L646="Entregado",L646="Facturado",L646="Cobrado"),N646=""),"falta «Entregado el»",IF(AND(N646&lt;&gt;"",OR(L646="Recibido",L646="Confirmado",L646="Preparado",L646="En reparto")),"tiene «Entregado el»: cambia el estado",IF(OR(INT(C646)&gt;INT(Ajustes!$C$5),AND(M646&lt;&gt;"",INT(M646)&gt;INT(Ajustes!$C$5)),AND(N646&lt;&gt;"",INT(N646)&gt;INT(Ajustes!$C$5))),"hay una fecha posterior a hoy",IF(AND(M646&lt;&gt;"",INT(M646)&lt;INT(C646)),"la fecha del estado es anterior a «Recibido el»",IF(AND(N646&lt;&gt;"",INT(N646)&lt;INT(C646)),"«Entregado el» es anterior a «Recibido el»",""))))))))))))))</f>
        <v/>
      </c>
      <c r="T646">
        <f>IF(COUNTA(B646:P646)&gt;0,1,0)</f>
        <v>0</v>
      </c>
      <c r="U646" t="str">
        <f>IF(T646=0,"",IF(AND(L646="Recibido",M646=""),IF(C646="","",C646),IF(M646="","",M646)))</f>
        <v/>
      </c>
      <c r="V646" t="str">
        <f>IF(OR(T646=0,NOT(ISNUMBER(MATCH(L646,Ajustes!$B$9:$B$17,0)))),"",IF(INDEX(Ajustes!$C$9:$C$17,MATCH(L646,Ajustes!$B$9:$B$17,0))="","",INDEX(Ajustes!$C$9:$C$17,MATCH(L646,Ajustes!$B$9:$B$17,0))))</f>
        <v/>
      </c>
      <c r="W646">
        <f>IF(AND(T646=1,N646="",OR(L646="Recibido",L646="Confirmado",L646="Preparado",L646="En reparto",L646="Incidencia")),1,0)</f>
        <v>0</v>
      </c>
      <c r="X646">
        <f>IF(S646&lt;&gt;"",1,0)</f>
        <v>0</v>
      </c>
      <c r="Y646">
        <f>IF(A646&lt;&gt;"",1,0)</f>
        <v>0</v>
      </c>
      <c r="Z646">
        <f>IF(T646=1,ROW()-5,0)</f>
        <v>0</v>
      </c>
    </row>
    <row r="647">
      <c r="A647" s="21" t="str">
        <f>IF(T647=0,"",IF(S647&lt;&gt;"","Revisa: "&amp;S647,IF(OR(L647="Cobrado",L647="Anulado"),"",IF(AND(N647="",OR(L647="Recibido",L647="Confirmado",L647="Preparado",L647="En reparto",L647="Incidencia"),ISNUMBER(I647),INT(Ajustes!$C$5)&gt;INT(I647)),"Retrasado",IF(OR(L647="Entregado",L647="Facturado"),IF(AND(ISNUMBER(V647),ISNUMBER(N647),INT(Ajustes!$C$5)-INT(N647)&gt;V647),IF(L647="Entregado","Sin facturar","Cobro vencido"),""),IF(AND(ISNUMBER(V647),ISNUMBER(Q647),Q647&gt;V647),INDEX(Ajustes!$E$9:$E$17,MATCH(L647,Ajustes!$B$9:$B$17,0)),""))))))</f>
        <v/>
      </c>
      <c r="B647" s="22" t="n"/>
      <c r="C647" s="23" t="n"/>
      <c r="D647" s="24" t="n"/>
      <c r="E647" s="25" t="n"/>
      <c r="F647" s="25" t="n"/>
      <c r="G647" s="25" t="n"/>
      <c r="H647" s="26" t="n"/>
      <c r="I647" s="23" t="n"/>
      <c r="J647" s="25" t="n"/>
      <c r="K647" s="25" t="n"/>
      <c r="L647" s="25" t="n"/>
      <c r="M647" s="23" t="n"/>
      <c r="N647" s="23" t="n"/>
      <c r="O647" s="27" t="n"/>
      <c r="P647" s="25" t="n"/>
      <c r="Q647" s="28" t="str">
        <f>IF(OR(T647=0,L647="Cobrado",L647="Anulado",NOT(ISNUMBER(U647))),"",MAX(0,INT(Ajustes!$C$5)-INT(U647)))</f>
        <v/>
      </c>
      <c r="R647" s="28" t="str">
        <f>IF(OR(T647=0,L647="Anulado",NOT(ISNUMBER(N647)),NOT(ISNUMBER(I647))),"",IF(INT(N647)=INT(I647),"Sí",IF(INT(N647)&gt;INT(I647),"Tarde","Antes")))</f>
        <v/>
      </c>
      <c r="S647" t="str">
        <f>IF(T647=0,"",IF(L647="","falta el estado",IF(NOT(ISNUMBER(MATCH(L647,Ajustes!$B$9:$B$17,0))),"el estado no es de la lista",IF(E647="","falta el cliente",IF(OR(AND(C647&lt;&gt;"",NOT(ISNUMBER(C647))),AND(I647&lt;&gt;"",NOT(ISNUMBER(I647))),AND(M647&lt;&gt;"",NOT(ISNUMBER(M647))),AND(N647&lt;&gt;"",NOT(ISNUMBER(N647)))),"hay una fecha mal escrita",IF(AND(H647&lt;&gt;"",NOT(ISNUMBER(H647))),"el importe no es un número",IF(C647="","falta «Recibido el»",IF(AND(L647&lt;&gt;"Recibido",L647&lt;&gt;"Anulado",I647=""),"falta la entrega acordada",IF(AND(L647&lt;&gt;"Recibido",L647&lt;&gt;"Anulado",M647=""),"falta la fecha del estado",IF(AND(OR(L647="Entregado",L647="Facturado",L647="Cobrado"),N647=""),"falta «Entregado el»",IF(AND(N647&lt;&gt;"",OR(L647="Recibido",L647="Confirmado",L647="Preparado",L647="En reparto")),"tiene «Entregado el»: cambia el estado",IF(OR(INT(C647)&gt;INT(Ajustes!$C$5),AND(M647&lt;&gt;"",INT(M647)&gt;INT(Ajustes!$C$5)),AND(N647&lt;&gt;"",INT(N647)&gt;INT(Ajustes!$C$5))),"hay una fecha posterior a hoy",IF(AND(M647&lt;&gt;"",INT(M647)&lt;INT(C647)),"la fecha del estado es anterior a «Recibido el»",IF(AND(N647&lt;&gt;"",INT(N647)&lt;INT(C647)),"«Entregado el» es anterior a «Recibido el»",""))))))))))))))</f>
        <v/>
      </c>
      <c r="T647">
        <f>IF(COUNTA(B647:P647)&gt;0,1,0)</f>
        <v>0</v>
      </c>
      <c r="U647" t="str">
        <f>IF(T647=0,"",IF(AND(L647="Recibido",M647=""),IF(C647="","",C647),IF(M647="","",M647)))</f>
        <v/>
      </c>
      <c r="V647" t="str">
        <f>IF(OR(T647=0,NOT(ISNUMBER(MATCH(L647,Ajustes!$B$9:$B$17,0)))),"",IF(INDEX(Ajustes!$C$9:$C$17,MATCH(L647,Ajustes!$B$9:$B$17,0))="","",INDEX(Ajustes!$C$9:$C$17,MATCH(L647,Ajustes!$B$9:$B$17,0))))</f>
        <v/>
      </c>
      <c r="W647">
        <f>IF(AND(T647=1,N647="",OR(L647="Recibido",L647="Confirmado",L647="Preparado",L647="En reparto",L647="Incidencia")),1,0)</f>
        <v>0</v>
      </c>
      <c r="X647">
        <f>IF(S647&lt;&gt;"",1,0)</f>
        <v>0</v>
      </c>
      <c r="Y647">
        <f>IF(A647&lt;&gt;"",1,0)</f>
        <v>0</v>
      </c>
      <c r="Z647">
        <f>IF(T647=1,ROW()-5,0)</f>
        <v>0</v>
      </c>
    </row>
    <row r="648">
      <c r="A648" s="21" t="str">
        <f>IF(T648=0,"",IF(S648&lt;&gt;"","Revisa: "&amp;S648,IF(OR(L648="Cobrado",L648="Anulado"),"",IF(AND(N648="",OR(L648="Recibido",L648="Confirmado",L648="Preparado",L648="En reparto",L648="Incidencia"),ISNUMBER(I648),INT(Ajustes!$C$5)&gt;INT(I648)),"Retrasado",IF(OR(L648="Entregado",L648="Facturado"),IF(AND(ISNUMBER(V648),ISNUMBER(N648),INT(Ajustes!$C$5)-INT(N648)&gt;V648),IF(L648="Entregado","Sin facturar","Cobro vencido"),""),IF(AND(ISNUMBER(V648),ISNUMBER(Q648),Q648&gt;V648),INDEX(Ajustes!$E$9:$E$17,MATCH(L648,Ajustes!$B$9:$B$17,0)),""))))))</f>
        <v/>
      </c>
      <c r="B648" s="22" t="n"/>
      <c r="C648" s="23" t="n"/>
      <c r="D648" s="24" t="n"/>
      <c r="E648" s="25" t="n"/>
      <c r="F648" s="25" t="n"/>
      <c r="G648" s="25" t="n"/>
      <c r="H648" s="26" t="n"/>
      <c r="I648" s="23" t="n"/>
      <c r="J648" s="25" t="n"/>
      <c r="K648" s="25" t="n"/>
      <c r="L648" s="25" t="n"/>
      <c r="M648" s="23" t="n"/>
      <c r="N648" s="23" t="n"/>
      <c r="O648" s="27" t="n"/>
      <c r="P648" s="25" t="n"/>
      <c r="Q648" s="28" t="str">
        <f>IF(OR(T648=0,L648="Cobrado",L648="Anulado",NOT(ISNUMBER(U648))),"",MAX(0,INT(Ajustes!$C$5)-INT(U648)))</f>
        <v/>
      </c>
      <c r="R648" s="28" t="str">
        <f>IF(OR(T648=0,L648="Anulado",NOT(ISNUMBER(N648)),NOT(ISNUMBER(I648))),"",IF(INT(N648)=INT(I648),"Sí",IF(INT(N648)&gt;INT(I648),"Tarde","Antes")))</f>
        <v/>
      </c>
      <c r="S648" t="str">
        <f>IF(T648=0,"",IF(L648="","falta el estado",IF(NOT(ISNUMBER(MATCH(L648,Ajustes!$B$9:$B$17,0))),"el estado no es de la lista",IF(E648="","falta el cliente",IF(OR(AND(C648&lt;&gt;"",NOT(ISNUMBER(C648))),AND(I648&lt;&gt;"",NOT(ISNUMBER(I648))),AND(M648&lt;&gt;"",NOT(ISNUMBER(M648))),AND(N648&lt;&gt;"",NOT(ISNUMBER(N648)))),"hay una fecha mal escrita",IF(AND(H648&lt;&gt;"",NOT(ISNUMBER(H648))),"el importe no es un número",IF(C648="","falta «Recibido el»",IF(AND(L648&lt;&gt;"Recibido",L648&lt;&gt;"Anulado",I648=""),"falta la entrega acordada",IF(AND(L648&lt;&gt;"Recibido",L648&lt;&gt;"Anulado",M648=""),"falta la fecha del estado",IF(AND(OR(L648="Entregado",L648="Facturado",L648="Cobrado"),N648=""),"falta «Entregado el»",IF(AND(N648&lt;&gt;"",OR(L648="Recibido",L648="Confirmado",L648="Preparado",L648="En reparto")),"tiene «Entregado el»: cambia el estado",IF(OR(INT(C648)&gt;INT(Ajustes!$C$5),AND(M648&lt;&gt;"",INT(M648)&gt;INT(Ajustes!$C$5)),AND(N648&lt;&gt;"",INT(N648)&gt;INT(Ajustes!$C$5))),"hay una fecha posterior a hoy",IF(AND(M648&lt;&gt;"",INT(M648)&lt;INT(C648)),"la fecha del estado es anterior a «Recibido el»",IF(AND(N648&lt;&gt;"",INT(N648)&lt;INT(C648)),"«Entregado el» es anterior a «Recibido el»",""))))))))))))))</f>
        <v/>
      </c>
      <c r="T648">
        <f>IF(COUNTA(B648:P648)&gt;0,1,0)</f>
        <v>0</v>
      </c>
      <c r="U648" t="str">
        <f>IF(T648=0,"",IF(AND(L648="Recibido",M648=""),IF(C648="","",C648),IF(M648="","",M648)))</f>
        <v/>
      </c>
      <c r="V648" t="str">
        <f>IF(OR(T648=0,NOT(ISNUMBER(MATCH(L648,Ajustes!$B$9:$B$17,0)))),"",IF(INDEX(Ajustes!$C$9:$C$17,MATCH(L648,Ajustes!$B$9:$B$17,0))="","",INDEX(Ajustes!$C$9:$C$17,MATCH(L648,Ajustes!$B$9:$B$17,0))))</f>
        <v/>
      </c>
      <c r="W648">
        <f>IF(AND(T648=1,N648="",OR(L648="Recibido",L648="Confirmado",L648="Preparado",L648="En reparto",L648="Incidencia")),1,0)</f>
        <v>0</v>
      </c>
      <c r="X648">
        <f>IF(S648&lt;&gt;"",1,0)</f>
        <v>0</v>
      </c>
      <c r="Y648">
        <f>IF(A648&lt;&gt;"",1,0)</f>
        <v>0</v>
      </c>
      <c r="Z648">
        <f>IF(T648=1,ROW()-5,0)</f>
        <v>0</v>
      </c>
    </row>
    <row r="649">
      <c r="A649" s="21" t="str">
        <f>IF(T649=0,"",IF(S649&lt;&gt;"","Revisa: "&amp;S649,IF(OR(L649="Cobrado",L649="Anulado"),"",IF(AND(N649="",OR(L649="Recibido",L649="Confirmado",L649="Preparado",L649="En reparto",L649="Incidencia"),ISNUMBER(I649),INT(Ajustes!$C$5)&gt;INT(I649)),"Retrasado",IF(OR(L649="Entregado",L649="Facturado"),IF(AND(ISNUMBER(V649),ISNUMBER(N649),INT(Ajustes!$C$5)-INT(N649)&gt;V649),IF(L649="Entregado","Sin facturar","Cobro vencido"),""),IF(AND(ISNUMBER(V649),ISNUMBER(Q649),Q649&gt;V649),INDEX(Ajustes!$E$9:$E$17,MATCH(L649,Ajustes!$B$9:$B$17,0)),""))))))</f>
        <v/>
      </c>
      <c r="B649" s="22" t="n"/>
      <c r="C649" s="23" t="n"/>
      <c r="D649" s="24" t="n"/>
      <c r="E649" s="25" t="n"/>
      <c r="F649" s="25" t="n"/>
      <c r="G649" s="25" t="n"/>
      <c r="H649" s="26" t="n"/>
      <c r="I649" s="23" t="n"/>
      <c r="J649" s="25" t="n"/>
      <c r="K649" s="25" t="n"/>
      <c r="L649" s="25" t="n"/>
      <c r="M649" s="23" t="n"/>
      <c r="N649" s="23" t="n"/>
      <c r="O649" s="27" t="n"/>
      <c r="P649" s="25" t="n"/>
      <c r="Q649" s="28" t="str">
        <f>IF(OR(T649=0,L649="Cobrado",L649="Anulado",NOT(ISNUMBER(U649))),"",MAX(0,INT(Ajustes!$C$5)-INT(U649)))</f>
        <v/>
      </c>
      <c r="R649" s="28" t="str">
        <f>IF(OR(T649=0,L649="Anulado",NOT(ISNUMBER(N649)),NOT(ISNUMBER(I649))),"",IF(INT(N649)=INT(I649),"Sí",IF(INT(N649)&gt;INT(I649),"Tarde","Antes")))</f>
        <v/>
      </c>
      <c r="S649" t="str">
        <f>IF(T649=0,"",IF(L649="","falta el estado",IF(NOT(ISNUMBER(MATCH(L649,Ajustes!$B$9:$B$17,0))),"el estado no es de la lista",IF(E649="","falta el cliente",IF(OR(AND(C649&lt;&gt;"",NOT(ISNUMBER(C649))),AND(I649&lt;&gt;"",NOT(ISNUMBER(I649))),AND(M649&lt;&gt;"",NOT(ISNUMBER(M649))),AND(N649&lt;&gt;"",NOT(ISNUMBER(N649)))),"hay una fecha mal escrita",IF(AND(H649&lt;&gt;"",NOT(ISNUMBER(H649))),"el importe no es un número",IF(C649="","falta «Recibido el»",IF(AND(L649&lt;&gt;"Recibido",L649&lt;&gt;"Anulado",I649=""),"falta la entrega acordada",IF(AND(L649&lt;&gt;"Recibido",L649&lt;&gt;"Anulado",M649=""),"falta la fecha del estado",IF(AND(OR(L649="Entregado",L649="Facturado",L649="Cobrado"),N649=""),"falta «Entregado el»",IF(AND(N649&lt;&gt;"",OR(L649="Recibido",L649="Confirmado",L649="Preparado",L649="En reparto")),"tiene «Entregado el»: cambia el estado",IF(OR(INT(C649)&gt;INT(Ajustes!$C$5),AND(M649&lt;&gt;"",INT(M649)&gt;INT(Ajustes!$C$5)),AND(N649&lt;&gt;"",INT(N649)&gt;INT(Ajustes!$C$5))),"hay una fecha posterior a hoy",IF(AND(M649&lt;&gt;"",INT(M649)&lt;INT(C649)),"la fecha del estado es anterior a «Recibido el»",IF(AND(N649&lt;&gt;"",INT(N649)&lt;INT(C649)),"«Entregado el» es anterior a «Recibido el»",""))))))))))))))</f>
        <v/>
      </c>
      <c r="T649">
        <f>IF(COUNTA(B649:P649)&gt;0,1,0)</f>
        <v>0</v>
      </c>
      <c r="U649" t="str">
        <f>IF(T649=0,"",IF(AND(L649="Recibido",M649=""),IF(C649="","",C649),IF(M649="","",M649)))</f>
        <v/>
      </c>
      <c r="V649" t="str">
        <f>IF(OR(T649=0,NOT(ISNUMBER(MATCH(L649,Ajustes!$B$9:$B$17,0)))),"",IF(INDEX(Ajustes!$C$9:$C$17,MATCH(L649,Ajustes!$B$9:$B$17,0))="","",INDEX(Ajustes!$C$9:$C$17,MATCH(L649,Ajustes!$B$9:$B$17,0))))</f>
        <v/>
      </c>
      <c r="W649">
        <f>IF(AND(T649=1,N649="",OR(L649="Recibido",L649="Confirmado",L649="Preparado",L649="En reparto",L649="Incidencia")),1,0)</f>
        <v>0</v>
      </c>
      <c r="X649">
        <f>IF(S649&lt;&gt;"",1,0)</f>
        <v>0</v>
      </c>
      <c r="Y649">
        <f>IF(A649&lt;&gt;"",1,0)</f>
        <v>0</v>
      </c>
      <c r="Z649">
        <f>IF(T649=1,ROW()-5,0)</f>
        <v>0</v>
      </c>
    </row>
    <row r="650">
      <c r="A650" s="21" t="str">
        <f>IF(T650=0,"",IF(S650&lt;&gt;"","Revisa: "&amp;S650,IF(OR(L650="Cobrado",L650="Anulado"),"",IF(AND(N650="",OR(L650="Recibido",L650="Confirmado",L650="Preparado",L650="En reparto",L650="Incidencia"),ISNUMBER(I650),INT(Ajustes!$C$5)&gt;INT(I650)),"Retrasado",IF(OR(L650="Entregado",L650="Facturado"),IF(AND(ISNUMBER(V650),ISNUMBER(N650),INT(Ajustes!$C$5)-INT(N650)&gt;V650),IF(L650="Entregado","Sin facturar","Cobro vencido"),""),IF(AND(ISNUMBER(V650),ISNUMBER(Q650),Q650&gt;V650),INDEX(Ajustes!$E$9:$E$17,MATCH(L650,Ajustes!$B$9:$B$17,0)),""))))))</f>
        <v/>
      </c>
      <c r="B650" s="22" t="n"/>
      <c r="C650" s="23" t="n"/>
      <c r="D650" s="24" t="n"/>
      <c r="E650" s="25" t="n"/>
      <c r="F650" s="25" t="n"/>
      <c r="G650" s="25" t="n"/>
      <c r="H650" s="26" t="n"/>
      <c r="I650" s="23" t="n"/>
      <c r="J650" s="25" t="n"/>
      <c r="K650" s="25" t="n"/>
      <c r="L650" s="25" t="n"/>
      <c r="M650" s="23" t="n"/>
      <c r="N650" s="23" t="n"/>
      <c r="O650" s="27" t="n"/>
      <c r="P650" s="25" t="n"/>
      <c r="Q650" s="28" t="str">
        <f>IF(OR(T650=0,L650="Cobrado",L650="Anulado",NOT(ISNUMBER(U650))),"",MAX(0,INT(Ajustes!$C$5)-INT(U650)))</f>
        <v/>
      </c>
      <c r="R650" s="28" t="str">
        <f>IF(OR(T650=0,L650="Anulado",NOT(ISNUMBER(N650)),NOT(ISNUMBER(I650))),"",IF(INT(N650)=INT(I650),"Sí",IF(INT(N650)&gt;INT(I650),"Tarde","Antes")))</f>
        <v/>
      </c>
      <c r="S650" t="str">
        <f>IF(T650=0,"",IF(L650="","falta el estado",IF(NOT(ISNUMBER(MATCH(L650,Ajustes!$B$9:$B$17,0))),"el estado no es de la lista",IF(E650="","falta el cliente",IF(OR(AND(C650&lt;&gt;"",NOT(ISNUMBER(C650))),AND(I650&lt;&gt;"",NOT(ISNUMBER(I650))),AND(M650&lt;&gt;"",NOT(ISNUMBER(M650))),AND(N650&lt;&gt;"",NOT(ISNUMBER(N650)))),"hay una fecha mal escrita",IF(AND(H650&lt;&gt;"",NOT(ISNUMBER(H650))),"el importe no es un número",IF(C650="","falta «Recibido el»",IF(AND(L650&lt;&gt;"Recibido",L650&lt;&gt;"Anulado",I650=""),"falta la entrega acordada",IF(AND(L650&lt;&gt;"Recibido",L650&lt;&gt;"Anulado",M650=""),"falta la fecha del estado",IF(AND(OR(L650="Entregado",L650="Facturado",L650="Cobrado"),N650=""),"falta «Entregado el»",IF(AND(N650&lt;&gt;"",OR(L650="Recibido",L650="Confirmado",L650="Preparado",L650="En reparto")),"tiene «Entregado el»: cambia el estado",IF(OR(INT(C650)&gt;INT(Ajustes!$C$5),AND(M650&lt;&gt;"",INT(M650)&gt;INT(Ajustes!$C$5)),AND(N650&lt;&gt;"",INT(N650)&gt;INT(Ajustes!$C$5))),"hay una fecha posterior a hoy",IF(AND(M650&lt;&gt;"",INT(M650)&lt;INT(C650)),"la fecha del estado es anterior a «Recibido el»",IF(AND(N650&lt;&gt;"",INT(N650)&lt;INT(C650)),"«Entregado el» es anterior a «Recibido el»",""))))))))))))))</f>
        <v/>
      </c>
      <c r="T650">
        <f>IF(COUNTA(B650:P650)&gt;0,1,0)</f>
        <v>0</v>
      </c>
      <c r="U650" t="str">
        <f>IF(T650=0,"",IF(AND(L650="Recibido",M650=""),IF(C650="","",C650),IF(M650="","",M650)))</f>
        <v/>
      </c>
      <c r="V650" t="str">
        <f>IF(OR(T650=0,NOT(ISNUMBER(MATCH(L650,Ajustes!$B$9:$B$17,0)))),"",IF(INDEX(Ajustes!$C$9:$C$17,MATCH(L650,Ajustes!$B$9:$B$17,0))="","",INDEX(Ajustes!$C$9:$C$17,MATCH(L650,Ajustes!$B$9:$B$17,0))))</f>
        <v/>
      </c>
      <c r="W650">
        <f>IF(AND(T650=1,N650="",OR(L650="Recibido",L650="Confirmado",L650="Preparado",L650="En reparto",L650="Incidencia")),1,0)</f>
        <v>0</v>
      </c>
      <c r="X650">
        <f>IF(S650&lt;&gt;"",1,0)</f>
        <v>0</v>
      </c>
      <c r="Y650">
        <f>IF(A650&lt;&gt;"",1,0)</f>
        <v>0</v>
      </c>
      <c r="Z650">
        <f>IF(T650=1,ROW()-5,0)</f>
        <v>0</v>
      </c>
    </row>
    <row r="651">
      <c r="A651" s="21" t="str">
        <f>IF(T651=0,"",IF(S651&lt;&gt;"","Revisa: "&amp;S651,IF(OR(L651="Cobrado",L651="Anulado"),"",IF(AND(N651="",OR(L651="Recibido",L651="Confirmado",L651="Preparado",L651="En reparto",L651="Incidencia"),ISNUMBER(I651),INT(Ajustes!$C$5)&gt;INT(I651)),"Retrasado",IF(OR(L651="Entregado",L651="Facturado"),IF(AND(ISNUMBER(V651),ISNUMBER(N651),INT(Ajustes!$C$5)-INT(N651)&gt;V651),IF(L651="Entregado","Sin facturar","Cobro vencido"),""),IF(AND(ISNUMBER(V651),ISNUMBER(Q651),Q651&gt;V651),INDEX(Ajustes!$E$9:$E$17,MATCH(L651,Ajustes!$B$9:$B$17,0)),""))))))</f>
        <v/>
      </c>
      <c r="B651" s="22" t="n"/>
      <c r="C651" s="23" t="n"/>
      <c r="D651" s="24" t="n"/>
      <c r="E651" s="25" t="n"/>
      <c r="F651" s="25" t="n"/>
      <c r="G651" s="25" t="n"/>
      <c r="H651" s="26" t="n"/>
      <c r="I651" s="23" t="n"/>
      <c r="J651" s="25" t="n"/>
      <c r="K651" s="25" t="n"/>
      <c r="L651" s="25" t="n"/>
      <c r="M651" s="23" t="n"/>
      <c r="N651" s="23" t="n"/>
      <c r="O651" s="27" t="n"/>
      <c r="P651" s="25" t="n"/>
      <c r="Q651" s="28" t="str">
        <f>IF(OR(T651=0,L651="Cobrado",L651="Anulado",NOT(ISNUMBER(U651))),"",MAX(0,INT(Ajustes!$C$5)-INT(U651)))</f>
        <v/>
      </c>
      <c r="R651" s="28" t="str">
        <f>IF(OR(T651=0,L651="Anulado",NOT(ISNUMBER(N651)),NOT(ISNUMBER(I651))),"",IF(INT(N651)=INT(I651),"Sí",IF(INT(N651)&gt;INT(I651),"Tarde","Antes")))</f>
        <v/>
      </c>
      <c r="S651" t="str">
        <f>IF(T651=0,"",IF(L651="","falta el estado",IF(NOT(ISNUMBER(MATCH(L651,Ajustes!$B$9:$B$17,0))),"el estado no es de la lista",IF(E651="","falta el cliente",IF(OR(AND(C651&lt;&gt;"",NOT(ISNUMBER(C651))),AND(I651&lt;&gt;"",NOT(ISNUMBER(I651))),AND(M651&lt;&gt;"",NOT(ISNUMBER(M651))),AND(N651&lt;&gt;"",NOT(ISNUMBER(N651)))),"hay una fecha mal escrita",IF(AND(H651&lt;&gt;"",NOT(ISNUMBER(H651))),"el importe no es un número",IF(C651="","falta «Recibido el»",IF(AND(L651&lt;&gt;"Recibido",L651&lt;&gt;"Anulado",I651=""),"falta la entrega acordada",IF(AND(L651&lt;&gt;"Recibido",L651&lt;&gt;"Anulado",M651=""),"falta la fecha del estado",IF(AND(OR(L651="Entregado",L651="Facturado",L651="Cobrado"),N651=""),"falta «Entregado el»",IF(AND(N651&lt;&gt;"",OR(L651="Recibido",L651="Confirmado",L651="Preparado",L651="En reparto")),"tiene «Entregado el»: cambia el estado",IF(OR(INT(C651)&gt;INT(Ajustes!$C$5),AND(M651&lt;&gt;"",INT(M651)&gt;INT(Ajustes!$C$5)),AND(N651&lt;&gt;"",INT(N651)&gt;INT(Ajustes!$C$5))),"hay una fecha posterior a hoy",IF(AND(M651&lt;&gt;"",INT(M651)&lt;INT(C651)),"la fecha del estado es anterior a «Recibido el»",IF(AND(N651&lt;&gt;"",INT(N651)&lt;INT(C651)),"«Entregado el» es anterior a «Recibido el»",""))))))))))))))</f>
        <v/>
      </c>
      <c r="T651">
        <f>IF(COUNTA(B651:P651)&gt;0,1,0)</f>
        <v>0</v>
      </c>
      <c r="U651" t="str">
        <f>IF(T651=0,"",IF(AND(L651="Recibido",M651=""),IF(C651="","",C651),IF(M651="","",M651)))</f>
        <v/>
      </c>
      <c r="V651" t="str">
        <f>IF(OR(T651=0,NOT(ISNUMBER(MATCH(L651,Ajustes!$B$9:$B$17,0)))),"",IF(INDEX(Ajustes!$C$9:$C$17,MATCH(L651,Ajustes!$B$9:$B$17,0))="","",INDEX(Ajustes!$C$9:$C$17,MATCH(L651,Ajustes!$B$9:$B$17,0))))</f>
        <v/>
      </c>
      <c r="W651">
        <f>IF(AND(T651=1,N651="",OR(L651="Recibido",L651="Confirmado",L651="Preparado",L651="En reparto",L651="Incidencia")),1,0)</f>
        <v>0</v>
      </c>
      <c r="X651">
        <f>IF(S651&lt;&gt;"",1,0)</f>
        <v>0</v>
      </c>
      <c r="Y651">
        <f>IF(A651&lt;&gt;"",1,0)</f>
        <v>0</v>
      </c>
      <c r="Z651">
        <f>IF(T651=1,ROW()-5,0)</f>
        <v>0</v>
      </c>
    </row>
    <row r="652">
      <c r="A652" s="21" t="str">
        <f>IF(T652=0,"",IF(S652&lt;&gt;"","Revisa: "&amp;S652,IF(OR(L652="Cobrado",L652="Anulado"),"",IF(AND(N652="",OR(L652="Recibido",L652="Confirmado",L652="Preparado",L652="En reparto",L652="Incidencia"),ISNUMBER(I652),INT(Ajustes!$C$5)&gt;INT(I652)),"Retrasado",IF(OR(L652="Entregado",L652="Facturado"),IF(AND(ISNUMBER(V652),ISNUMBER(N652),INT(Ajustes!$C$5)-INT(N652)&gt;V652),IF(L652="Entregado","Sin facturar","Cobro vencido"),""),IF(AND(ISNUMBER(V652),ISNUMBER(Q652),Q652&gt;V652),INDEX(Ajustes!$E$9:$E$17,MATCH(L652,Ajustes!$B$9:$B$17,0)),""))))))</f>
        <v/>
      </c>
      <c r="B652" s="22" t="n"/>
      <c r="C652" s="23" t="n"/>
      <c r="D652" s="24" t="n"/>
      <c r="E652" s="25" t="n"/>
      <c r="F652" s="25" t="n"/>
      <c r="G652" s="25" t="n"/>
      <c r="H652" s="26" t="n"/>
      <c r="I652" s="23" t="n"/>
      <c r="J652" s="25" t="n"/>
      <c r="K652" s="25" t="n"/>
      <c r="L652" s="25" t="n"/>
      <c r="M652" s="23" t="n"/>
      <c r="N652" s="23" t="n"/>
      <c r="O652" s="27" t="n"/>
      <c r="P652" s="25" t="n"/>
      <c r="Q652" s="28" t="str">
        <f>IF(OR(T652=0,L652="Cobrado",L652="Anulado",NOT(ISNUMBER(U652))),"",MAX(0,INT(Ajustes!$C$5)-INT(U652)))</f>
        <v/>
      </c>
      <c r="R652" s="28" t="str">
        <f>IF(OR(T652=0,L652="Anulado",NOT(ISNUMBER(N652)),NOT(ISNUMBER(I652))),"",IF(INT(N652)=INT(I652),"Sí",IF(INT(N652)&gt;INT(I652),"Tarde","Antes")))</f>
        <v/>
      </c>
      <c r="S652" t="str">
        <f>IF(T652=0,"",IF(L652="","falta el estado",IF(NOT(ISNUMBER(MATCH(L652,Ajustes!$B$9:$B$17,0))),"el estado no es de la lista",IF(E652="","falta el cliente",IF(OR(AND(C652&lt;&gt;"",NOT(ISNUMBER(C652))),AND(I652&lt;&gt;"",NOT(ISNUMBER(I652))),AND(M652&lt;&gt;"",NOT(ISNUMBER(M652))),AND(N652&lt;&gt;"",NOT(ISNUMBER(N652)))),"hay una fecha mal escrita",IF(AND(H652&lt;&gt;"",NOT(ISNUMBER(H652))),"el importe no es un número",IF(C652="","falta «Recibido el»",IF(AND(L652&lt;&gt;"Recibido",L652&lt;&gt;"Anulado",I652=""),"falta la entrega acordada",IF(AND(L652&lt;&gt;"Recibido",L652&lt;&gt;"Anulado",M652=""),"falta la fecha del estado",IF(AND(OR(L652="Entregado",L652="Facturado",L652="Cobrado"),N652=""),"falta «Entregado el»",IF(AND(N652&lt;&gt;"",OR(L652="Recibido",L652="Confirmado",L652="Preparado",L652="En reparto")),"tiene «Entregado el»: cambia el estado",IF(OR(INT(C652)&gt;INT(Ajustes!$C$5),AND(M652&lt;&gt;"",INT(M652)&gt;INT(Ajustes!$C$5)),AND(N652&lt;&gt;"",INT(N652)&gt;INT(Ajustes!$C$5))),"hay una fecha posterior a hoy",IF(AND(M652&lt;&gt;"",INT(M652)&lt;INT(C652)),"la fecha del estado es anterior a «Recibido el»",IF(AND(N652&lt;&gt;"",INT(N652)&lt;INT(C652)),"«Entregado el» es anterior a «Recibido el»",""))))))))))))))</f>
        <v/>
      </c>
      <c r="T652">
        <f>IF(COUNTA(B652:P652)&gt;0,1,0)</f>
        <v>0</v>
      </c>
      <c r="U652" t="str">
        <f>IF(T652=0,"",IF(AND(L652="Recibido",M652=""),IF(C652="","",C652),IF(M652="","",M652)))</f>
        <v/>
      </c>
      <c r="V652" t="str">
        <f>IF(OR(T652=0,NOT(ISNUMBER(MATCH(L652,Ajustes!$B$9:$B$17,0)))),"",IF(INDEX(Ajustes!$C$9:$C$17,MATCH(L652,Ajustes!$B$9:$B$17,0))="","",INDEX(Ajustes!$C$9:$C$17,MATCH(L652,Ajustes!$B$9:$B$17,0))))</f>
        <v/>
      </c>
      <c r="W652">
        <f>IF(AND(T652=1,N652="",OR(L652="Recibido",L652="Confirmado",L652="Preparado",L652="En reparto",L652="Incidencia")),1,0)</f>
        <v>0</v>
      </c>
      <c r="X652">
        <f>IF(S652&lt;&gt;"",1,0)</f>
        <v>0</v>
      </c>
      <c r="Y652">
        <f>IF(A652&lt;&gt;"",1,0)</f>
        <v>0</v>
      </c>
      <c r="Z652">
        <f>IF(T652=1,ROW()-5,0)</f>
        <v>0</v>
      </c>
    </row>
    <row r="653">
      <c r="A653" s="21" t="str">
        <f>IF(T653=0,"",IF(S653&lt;&gt;"","Revisa: "&amp;S653,IF(OR(L653="Cobrado",L653="Anulado"),"",IF(AND(N653="",OR(L653="Recibido",L653="Confirmado",L653="Preparado",L653="En reparto",L653="Incidencia"),ISNUMBER(I653),INT(Ajustes!$C$5)&gt;INT(I653)),"Retrasado",IF(OR(L653="Entregado",L653="Facturado"),IF(AND(ISNUMBER(V653),ISNUMBER(N653),INT(Ajustes!$C$5)-INT(N653)&gt;V653),IF(L653="Entregado","Sin facturar","Cobro vencido"),""),IF(AND(ISNUMBER(V653),ISNUMBER(Q653),Q653&gt;V653),INDEX(Ajustes!$E$9:$E$17,MATCH(L653,Ajustes!$B$9:$B$17,0)),""))))))</f>
        <v/>
      </c>
      <c r="B653" s="22" t="n"/>
      <c r="C653" s="23" t="n"/>
      <c r="D653" s="24" t="n"/>
      <c r="E653" s="25" t="n"/>
      <c r="F653" s="25" t="n"/>
      <c r="G653" s="25" t="n"/>
      <c r="H653" s="26" t="n"/>
      <c r="I653" s="23" t="n"/>
      <c r="J653" s="25" t="n"/>
      <c r="K653" s="25" t="n"/>
      <c r="L653" s="25" t="n"/>
      <c r="M653" s="23" t="n"/>
      <c r="N653" s="23" t="n"/>
      <c r="O653" s="27" t="n"/>
      <c r="P653" s="25" t="n"/>
      <c r="Q653" s="28" t="str">
        <f>IF(OR(T653=0,L653="Cobrado",L653="Anulado",NOT(ISNUMBER(U653))),"",MAX(0,INT(Ajustes!$C$5)-INT(U653)))</f>
        <v/>
      </c>
      <c r="R653" s="28" t="str">
        <f>IF(OR(T653=0,L653="Anulado",NOT(ISNUMBER(N653)),NOT(ISNUMBER(I653))),"",IF(INT(N653)=INT(I653),"Sí",IF(INT(N653)&gt;INT(I653),"Tarde","Antes")))</f>
        <v/>
      </c>
      <c r="S653" t="str">
        <f>IF(T653=0,"",IF(L653="","falta el estado",IF(NOT(ISNUMBER(MATCH(L653,Ajustes!$B$9:$B$17,0))),"el estado no es de la lista",IF(E653="","falta el cliente",IF(OR(AND(C653&lt;&gt;"",NOT(ISNUMBER(C653))),AND(I653&lt;&gt;"",NOT(ISNUMBER(I653))),AND(M653&lt;&gt;"",NOT(ISNUMBER(M653))),AND(N653&lt;&gt;"",NOT(ISNUMBER(N653)))),"hay una fecha mal escrita",IF(AND(H653&lt;&gt;"",NOT(ISNUMBER(H653))),"el importe no es un número",IF(C653="","falta «Recibido el»",IF(AND(L653&lt;&gt;"Recibido",L653&lt;&gt;"Anulado",I653=""),"falta la entrega acordada",IF(AND(L653&lt;&gt;"Recibido",L653&lt;&gt;"Anulado",M653=""),"falta la fecha del estado",IF(AND(OR(L653="Entregado",L653="Facturado",L653="Cobrado"),N653=""),"falta «Entregado el»",IF(AND(N653&lt;&gt;"",OR(L653="Recibido",L653="Confirmado",L653="Preparado",L653="En reparto")),"tiene «Entregado el»: cambia el estado",IF(OR(INT(C653)&gt;INT(Ajustes!$C$5),AND(M653&lt;&gt;"",INT(M653)&gt;INT(Ajustes!$C$5)),AND(N653&lt;&gt;"",INT(N653)&gt;INT(Ajustes!$C$5))),"hay una fecha posterior a hoy",IF(AND(M653&lt;&gt;"",INT(M653)&lt;INT(C653)),"la fecha del estado es anterior a «Recibido el»",IF(AND(N653&lt;&gt;"",INT(N653)&lt;INT(C653)),"«Entregado el» es anterior a «Recibido el»",""))))))))))))))</f>
        <v/>
      </c>
      <c r="T653">
        <f>IF(COUNTA(B653:P653)&gt;0,1,0)</f>
        <v>0</v>
      </c>
      <c r="U653" t="str">
        <f>IF(T653=0,"",IF(AND(L653="Recibido",M653=""),IF(C653="","",C653),IF(M653="","",M653)))</f>
        <v/>
      </c>
      <c r="V653" t="str">
        <f>IF(OR(T653=0,NOT(ISNUMBER(MATCH(L653,Ajustes!$B$9:$B$17,0)))),"",IF(INDEX(Ajustes!$C$9:$C$17,MATCH(L653,Ajustes!$B$9:$B$17,0))="","",INDEX(Ajustes!$C$9:$C$17,MATCH(L653,Ajustes!$B$9:$B$17,0))))</f>
        <v/>
      </c>
      <c r="W653">
        <f>IF(AND(T653=1,N653="",OR(L653="Recibido",L653="Confirmado",L653="Preparado",L653="En reparto",L653="Incidencia")),1,0)</f>
        <v>0</v>
      </c>
      <c r="X653">
        <f>IF(S653&lt;&gt;"",1,0)</f>
        <v>0</v>
      </c>
      <c r="Y653">
        <f>IF(A653&lt;&gt;"",1,0)</f>
        <v>0</v>
      </c>
      <c r="Z653">
        <f>IF(T653=1,ROW()-5,0)</f>
        <v>0</v>
      </c>
    </row>
    <row r="654">
      <c r="A654" s="21" t="str">
        <f>IF(T654=0,"",IF(S654&lt;&gt;"","Revisa: "&amp;S654,IF(OR(L654="Cobrado",L654="Anulado"),"",IF(AND(N654="",OR(L654="Recibido",L654="Confirmado",L654="Preparado",L654="En reparto",L654="Incidencia"),ISNUMBER(I654),INT(Ajustes!$C$5)&gt;INT(I654)),"Retrasado",IF(OR(L654="Entregado",L654="Facturado"),IF(AND(ISNUMBER(V654),ISNUMBER(N654),INT(Ajustes!$C$5)-INT(N654)&gt;V654),IF(L654="Entregado","Sin facturar","Cobro vencido"),""),IF(AND(ISNUMBER(V654),ISNUMBER(Q654),Q654&gt;V654),INDEX(Ajustes!$E$9:$E$17,MATCH(L654,Ajustes!$B$9:$B$17,0)),""))))))</f>
        <v/>
      </c>
      <c r="B654" s="22" t="n"/>
      <c r="C654" s="23" t="n"/>
      <c r="D654" s="24" t="n"/>
      <c r="E654" s="25" t="n"/>
      <c r="F654" s="25" t="n"/>
      <c r="G654" s="25" t="n"/>
      <c r="H654" s="26" t="n"/>
      <c r="I654" s="23" t="n"/>
      <c r="J654" s="25" t="n"/>
      <c r="K654" s="25" t="n"/>
      <c r="L654" s="25" t="n"/>
      <c r="M654" s="23" t="n"/>
      <c r="N654" s="23" t="n"/>
      <c r="O654" s="27" t="n"/>
      <c r="P654" s="25" t="n"/>
      <c r="Q654" s="28" t="str">
        <f>IF(OR(T654=0,L654="Cobrado",L654="Anulado",NOT(ISNUMBER(U654))),"",MAX(0,INT(Ajustes!$C$5)-INT(U654)))</f>
        <v/>
      </c>
      <c r="R654" s="28" t="str">
        <f>IF(OR(T654=0,L654="Anulado",NOT(ISNUMBER(N654)),NOT(ISNUMBER(I654))),"",IF(INT(N654)=INT(I654),"Sí",IF(INT(N654)&gt;INT(I654),"Tarde","Antes")))</f>
        <v/>
      </c>
      <c r="S654" t="str">
        <f>IF(T654=0,"",IF(L654="","falta el estado",IF(NOT(ISNUMBER(MATCH(L654,Ajustes!$B$9:$B$17,0))),"el estado no es de la lista",IF(E654="","falta el cliente",IF(OR(AND(C654&lt;&gt;"",NOT(ISNUMBER(C654))),AND(I654&lt;&gt;"",NOT(ISNUMBER(I654))),AND(M654&lt;&gt;"",NOT(ISNUMBER(M654))),AND(N654&lt;&gt;"",NOT(ISNUMBER(N654)))),"hay una fecha mal escrita",IF(AND(H654&lt;&gt;"",NOT(ISNUMBER(H654))),"el importe no es un número",IF(C654="","falta «Recibido el»",IF(AND(L654&lt;&gt;"Recibido",L654&lt;&gt;"Anulado",I654=""),"falta la entrega acordada",IF(AND(L654&lt;&gt;"Recibido",L654&lt;&gt;"Anulado",M654=""),"falta la fecha del estado",IF(AND(OR(L654="Entregado",L654="Facturado",L654="Cobrado"),N654=""),"falta «Entregado el»",IF(AND(N654&lt;&gt;"",OR(L654="Recibido",L654="Confirmado",L654="Preparado",L654="En reparto")),"tiene «Entregado el»: cambia el estado",IF(OR(INT(C654)&gt;INT(Ajustes!$C$5),AND(M654&lt;&gt;"",INT(M654)&gt;INT(Ajustes!$C$5)),AND(N654&lt;&gt;"",INT(N654)&gt;INT(Ajustes!$C$5))),"hay una fecha posterior a hoy",IF(AND(M654&lt;&gt;"",INT(M654)&lt;INT(C654)),"la fecha del estado es anterior a «Recibido el»",IF(AND(N654&lt;&gt;"",INT(N654)&lt;INT(C654)),"«Entregado el» es anterior a «Recibido el»",""))))))))))))))</f>
        <v/>
      </c>
      <c r="T654">
        <f>IF(COUNTA(B654:P654)&gt;0,1,0)</f>
        <v>0</v>
      </c>
      <c r="U654" t="str">
        <f>IF(T654=0,"",IF(AND(L654="Recibido",M654=""),IF(C654="","",C654),IF(M654="","",M654)))</f>
        <v/>
      </c>
      <c r="V654" t="str">
        <f>IF(OR(T654=0,NOT(ISNUMBER(MATCH(L654,Ajustes!$B$9:$B$17,0)))),"",IF(INDEX(Ajustes!$C$9:$C$17,MATCH(L654,Ajustes!$B$9:$B$17,0))="","",INDEX(Ajustes!$C$9:$C$17,MATCH(L654,Ajustes!$B$9:$B$17,0))))</f>
        <v/>
      </c>
      <c r="W654">
        <f>IF(AND(T654=1,N654="",OR(L654="Recibido",L654="Confirmado",L654="Preparado",L654="En reparto",L654="Incidencia")),1,0)</f>
        <v>0</v>
      </c>
      <c r="X654">
        <f>IF(S654&lt;&gt;"",1,0)</f>
        <v>0</v>
      </c>
      <c r="Y654">
        <f>IF(A654&lt;&gt;"",1,0)</f>
        <v>0</v>
      </c>
      <c r="Z654">
        <f>IF(T654=1,ROW()-5,0)</f>
        <v>0</v>
      </c>
    </row>
    <row r="655">
      <c r="A655" s="21" t="str">
        <f>IF(T655=0,"",IF(S655&lt;&gt;"","Revisa: "&amp;S655,IF(OR(L655="Cobrado",L655="Anulado"),"",IF(AND(N655="",OR(L655="Recibido",L655="Confirmado",L655="Preparado",L655="En reparto",L655="Incidencia"),ISNUMBER(I655),INT(Ajustes!$C$5)&gt;INT(I655)),"Retrasado",IF(OR(L655="Entregado",L655="Facturado"),IF(AND(ISNUMBER(V655),ISNUMBER(N655),INT(Ajustes!$C$5)-INT(N655)&gt;V655),IF(L655="Entregado","Sin facturar","Cobro vencido"),""),IF(AND(ISNUMBER(V655),ISNUMBER(Q655),Q655&gt;V655),INDEX(Ajustes!$E$9:$E$17,MATCH(L655,Ajustes!$B$9:$B$17,0)),""))))))</f>
        <v/>
      </c>
      <c r="B655" s="22" t="n"/>
      <c r="C655" s="23" t="n"/>
      <c r="D655" s="24" t="n"/>
      <c r="E655" s="25" t="n"/>
      <c r="F655" s="25" t="n"/>
      <c r="G655" s="25" t="n"/>
      <c r="H655" s="26" t="n"/>
      <c r="I655" s="23" t="n"/>
      <c r="J655" s="25" t="n"/>
      <c r="K655" s="25" t="n"/>
      <c r="L655" s="25" t="n"/>
      <c r="M655" s="23" t="n"/>
      <c r="N655" s="23" t="n"/>
      <c r="O655" s="27" t="n"/>
      <c r="P655" s="25" t="n"/>
      <c r="Q655" s="28" t="str">
        <f>IF(OR(T655=0,L655="Cobrado",L655="Anulado",NOT(ISNUMBER(U655))),"",MAX(0,INT(Ajustes!$C$5)-INT(U655)))</f>
        <v/>
      </c>
      <c r="R655" s="28" t="str">
        <f>IF(OR(T655=0,L655="Anulado",NOT(ISNUMBER(N655)),NOT(ISNUMBER(I655))),"",IF(INT(N655)=INT(I655),"Sí",IF(INT(N655)&gt;INT(I655),"Tarde","Antes")))</f>
        <v/>
      </c>
      <c r="S655" t="str">
        <f>IF(T655=0,"",IF(L655="","falta el estado",IF(NOT(ISNUMBER(MATCH(L655,Ajustes!$B$9:$B$17,0))),"el estado no es de la lista",IF(E655="","falta el cliente",IF(OR(AND(C655&lt;&gt;"",NOT(ISNUMBER(C655))),AND(I655&lt;&gt;"",NOT(ISNUMBER(I655))),AND(M655&lt;&gt;"",NOT(ISNUMBER(M655))),AND(N655&lt;&gt;"",NOT(ISNUMBER(N655)))),"hay una fecha mal escrita",IF(AND(H655&lt;&gt;"",NOT(ISNUMBER(H655))),"el importe no es un número",IF(C655="","falta «Recibido el»",IF(AND(L655&lt;&gt;"Recibido",L655&lt;&gt;"Anulado",I655=""),"falta la entrega acordada",IF(AND(L655&lt;&gt;"Recibido",L655&lt;&gt;"Anulado",M655=""),"falta la fecha del estado",IF(AND(OR(L655="Entregado",L655="Facturado",L655="Cobrado"),N655=""),"falta «Entregado el»",IF(AND(N655&lt;&gt;"",OR(L655="Recibido",L655="Confirmado",L655="Preparado",L655="En reparto")),"tiene «Entregado el»: cambia el estado",IF(OR(INT(C655)&gt;INT(Ajustes!$C$5),AND(M655&lt;&gt;"",INT(M655)&gt;INT(Ajustes!$C$5)),AND(N655&lt;&gt;"",INT(N655)&gt;INT(Ajustes!$C$5))),"hay una fecha posterior a hoy",IF(AND(M655&lt;&gt;"",INT(M655)&lt;INT(C655)),"la fecha del estado es anterior a «Recibido el»",IF(AND(N655&lt;&gt;"",INT(N655)&lt;INT(C655)),"«Entregado el» es anterior a «Recibido el»",""))))))))))))))</f>
        <v/>
      </c>
      <c r="T655">
        <f>IF(COUNTA(B655:P655)&gt;0,1,0)</f>
        <v>0</v>
      </c>
      <c r="U655" t="str">
        <f>IF(T655=0,"",IF(AND(L655="Recibido",M655=""),IF(C655="","",C655),IF(M655="","",M655)))</f>
        <v/>
      </c>
      <c r="V655" t="str">
        <f>IF(OR(T655=0,NOT(ISNUMBER(MATCH(L655,Ajustes!$B$9:$B$17,0)))),"",IF(INDEX(Ajustes!$C$9:$C$17,MATCH(L655,Ajustes!$B$9:$B$17,0))="","",INDEX(Ajustes!$C$9:$C$17,MATCH(L655,Ajustes!$B$9:$B$17,0))))</f>
        <v/>
      </c>
      <c r="W655">
        <f>IF(AND(T655=1,N655="",OR(L655="Recibido",L655="Confirmado",L655="Preparado",L655="En reparto",L655="Incidencia")),1,0)</f>
        <v>0</v>
      </c>
      <c r="X655">
        <f>IF(S655&lt;&gt;"",1,0)</f>
        <v>0</v>
      </c>
      <c r="Y655">
        <f>IF(A655&lt;&gt;"",1,0)</f>
        <v>0</v>
      </c>
      <c r="Z655">
        <f>IF(T655=1,ROW()-5,0)</f>
        <v>0</v>
      </c>
    </row>
    <row r="656">
      <c r="A656" s="21" t="str">
        <f>IF(T656=0,"",IF(S656&lt;&gt;"","Revisa: "&amp;S656,IF(OR(L656="Cobrado",L656="Anulado"),"",IF(AND(N656="",OR(L656="Recibido",L656="Confirmado",L656="Preparado",L656="En reparto",L656="Incidencia"),ISNUMBER(I656),INT(Ajustes!$C$5)&gt;INT(I656)),"Retrasado",IF(OR(L656="Entregado",L656="Facturado"),IF(AND(ISNUMBER(V656),ISNUMBER(N656),INT(Ajustes!$C$5)-INT(N656)&gt;V656),IF(L656="Entregado","Sin facturar","Cobro vencido"),""),IF(AND(ISNUMBER(V656),ISNUMBER(Q656),Q656&gt;V656),INDEX(Ajustes!$E$9:$E$17,MATCH(L656,Ajustes!$B$9:$B$17,0)),""))))))</f>
        <v/>
      </c>
      <c r="B656" s="22" t="n"/>
      <c r="C656" s="23" t="n"/>
      <c r="D656" s="24" t="n"/>
      <c r="E656" s="25" t="n"/>
      <c r="F656" s="25" t="n"/>
      <c r="G656" s="25" t="n"/>
      <c r="H656" s="26" t="n"/>
      <c r="I656" s="23" t="n"/>
      <c r="J656" s="25" t="n"/>
      <c r="K656" s="25" t="n"/>
      <c r="L656" s="25" t="n"/>
      <c r="M656" s="23" t="n"/>
      <c r="N656" s="23" t="n"/>
      <c r="O656" s="27" t="n"/>
      <c r="P656" s="25" t="n"/>
      <c r="Q656" s="28" t="str">
        <f>IF(OR(T656=0,L656="Cobrado",L656="Anulado",NOT(ISNUMBER(U656))),"",MAX(0,INT(Ajustes!$C$5)-INT(U656)))</f>
        <v/>
      </c>
      <c r="R656" s="28" t="str">
        <f>IF(OR(T656=0,L656="Anulado",NOT(ISNUMBER(N656)),NOT(ISNUMBER(I656))),"",IF(INT(N656)=INT(I656),"Sí",IF(INT(N656)&gt;INT(I656),"Tarde","Antes")))</f>
        <v/>
      </c>
      <c r="S656" t="str">
        <f>IF(T656=0,"",IF(L656="","falta el estado",IF(NOT(ISNUMBER(MATCH(L656,Ajustes!$B$9:$B$17,0))),"el estado no es de la lista",IF(E656="","falta el cliente",IF(OR(AND(C656&lt;&gt;"",NOT(ISNUMBER(C656))),AND(I656&lt;&gt;"",NOT(ISNUMBER(I656))),AND(M656&lt;&gt;"",NOT(ISNUMBER(M656))),AND(N656&lt;&gt;"",NOT(ISNUMBER(N656)))),"hay una fecha mal escrita",IF(AND(H656&lt;&gt;"",NOT(ISNUMBER(H656))),"el importe no es un número",IF(C656="","falta «Recibido el»",IF(AND(L656&lt;&gt;"Recibido",L656&lt;&gt;"Anulado",I656=""),"falta la entrega acordada",IF(AND(L656&lt;&gt;"Recibido",L656&lt;&gt;"Anulado",M656=""),"falta la fecha del estado",IF(AND(OR(L656="Entregado",L656="Facturado",L656="Cobrado"),N656=""),"falta «Entregado el»",IF(AND(N656&lt;&gt;"",OR(L656="Recibido",L656="Confirmado",L656="Preparado",L656="En reparto")),"tiene «Entregado el»: cambia el estado",IF(OR(INT(C656)&gt;INT(Ajustes!$C$5),AND(M656&lt;&gt;"",INT(M656)&gt;INT(Ajustes!$C$5)),AND(N656&lt;&gt;"",INT(N656)&gt;INT(Ajustes!$C$5))),"hay una fecha posterior a hoy",IF(AND(M656&lt;&gt;"",INT(M656)&lt;INT(C656)),"la fecha del estado es anterior a «Recibido el»",IF(AND(N656&lt;&gt;"",INT(N656)&lt;INT(C656)),"«Entregado el» es anterior a «Recibido el»",""))))))))))))))</f>
        <v/>
      </c>
      <c r="T656">
        <f>IF(COUNTA(B656:P656)&gt;0,1,0)</f>
        <v>0</v>
      </c>
      <c r="U656" t="str">
        <f>IF(T656=0,"",IF(AND(L656="Recibido",M656=""),IF(C656="","",C656),IF(M656="","",M656)))</f>
        <v/>
      </c>
      <c r="V656" t="str">
        <f>IF(OR(T656=0,NOT(ISNUMBER(MATCH(L656,Ajustes!$B$9:$B$17,0)))),"",IF(INDEX(Ajustes!$C$9:$C$17,MATCH(L656,Ajustes!$B$9:$B$17,0))="","",INDEX(Ajustes!$C$9:$C$17,MATCH(L656,Ajustes!$B$9:$B$17,0))))</f>
        <v/>
      </c>
      <c r="W656">
        <f>IF(AND(T656=1,N656="",OR(L656="Recibido",L656="Confirmado",L656="Preparado",L656="En reparto",L656="Incidencia")),1,0)</f>
        <v>0</v>
      </c>
      <c r="X656">
        <f>IF(S656&lt;&gt;"",1,0)</f>
        <v>0</v>
      </c>
      <c r="Y656">
        <f>IF(A656&lt;&gt;"",1,0)</f>
        <v>0</v>
      </c>
      <c r="Z656">
        <f>IF(T656=1,ROW()-5,0)</f>
        <v>0</v>
      </c>
    </row>
    <row r="657">
      <c r="A657" s="21" t="str">
        <f>IF(T657=0,"",IF(S657&lt;&gt;"","Revisa: "&amp;S657,IF(OR(L657="Cobrado",L657="Anulado"),"",IF(AND(N657="",OR(L657="Recibido",L657="Confirmado",L657="Preparado",L657="En reparto",L657="Incidencia"),ISNUMBER(I657),INT(Ajustes!$C$5)&gt;INT(I657)),"Retrasado",IF(OR(L657="Entregado",L657="Facturado"),IF(AND(ISNUMBER(V657),ISNUMBER(N657),INT(Ajustes!$C$5)-INT(N657)&gt;V657),IF(L657="Entregado","Sin facturar","Cobro vencido"),""),IF(AND(ISNUMBER(V657),ISNUMBER(Q657),Q657&gt;V657),INDEX(Ajustes!$E$9:$E$17,MATCH(L657,Ajustes!$B$9:$B$17,0)),""))))))</f>
        <v/>
      </c>
      <c r="B657" s="22" t="n"/>
      <c r="C657" s="23" t="n"/>
      <c r="D657" s="24" t="n"/>
      <c r="E657" s="25" t="n"/>
      <c r="F657" s="25" t="n"/>
      <c r="G657" s="25" t="n"/>
      <c r="H657" s="26" t="n"/>
      <c r="I657" s="23" t="n"/>
      <c r="J657" s="25" t="n"/>
      <c r="K657" s="25" t="n"/>
      <c r="L657" s="25" t="n"/>
      <c r="M657" s="23" t="n"/>
      <c r="N657" s="23" t="n"/>
      <c r="O657" s="27" t="n"/>
      <c r="P657" s="25" t="n"/>
      <c r="Q657" s="28" t="str">
        <f>IF(OR(T657=0,L657="Cobrado",L657="Anulado",NOT(ISNUMBER(U657))),"",MAX(0,INT(Ajustes!$C$5)-INT(U657)))</f>
        <v/>
      </c>
      <c r="R657" s="28" t="str">
        <f>IF(OR(T657=0,L657="Anulado",NOT(ISNUMBER(N657)),NOT(ISNUMBER(I657))),"",IF(INT(N657)=INT(I657),"Sí",IF(INT(N657)&gt;INT(I657),"Tarde","Antes")))</f>
        <v/>
      </c>
      <c r="S657" t="str">
        <f>IF(T657=0,"",IF(L657="","falta el estado",IF(NOT(ISNUMBER(MATCH(L657,Ajustes!$B$9:$B$17,0))),"el estado no es de la lista",IF(E657="","falta el cliente",IF(OR(AND(C657&lt;&gt;"",NOT(ISNUMBER(C657))),AND(I657&lt;&gt;"",NOT(ISNUMBER(I657))),AND(M657&lt;&gt;"",NOT(ISNUMBER(M657))),AND(N657&lt;&gt;"",NOT(ISNUMBER(N657)))),"hay una fecha mal escrita",IF(AND(H657&lt;&gt;"",NOT(ISNUMBER(H657))),"el importe no es un número",IF(C657="","falta «Recibido el»",IF(AND(L657&lt;&gt;"Recibido",L657&lt;&gt;"Anulado",I657=""),"falta la entrega acordada",IF(AND(L657&lt;&gt;"Recibido",L657&lt;&gt;"Anulado",M657=""),"falta la fecha del estado",IF(AND(OR(L657="Entregado",L657="Facturado",L657="Cobrado"),N657=""),"falta «Entregado el»",IF(AND(N657&lt;&gt;"",OR(L657="Recibido",L657="Confirmado",L657="Preparado",L657="En reparto")),"tiene «Entregado el»: cambia el estado",IF(OR(INT(C657)&gt;INT(Ajustes!$C$5),AND(M657&lt;&gt;"",INT(M657)&gt;INT(Ajustes!$C$5)),AND(N657&lt;&gt;"",INT(N657)&gt;INT(Ajustes!$C$5))),"hay una fecha posterior a hoy",IF(AND(M657&lt;&gt;"",INT(M657)&lt;INT(C657)),"la fecha del estado es anterior a «Recibido el»",IF(AND(N657&lt;&gt;"",INT(N657)&lt;INT(C657)),"«Entregado el» es anterior a «Recibido el»",""))))))))))))))</f>
        <v/>
      </c>
      <c r="T657">
        <f>IF(COUNTA(B657:P657)&gt;0,1,0)</f>
        <v>0</v>
      </c>
      <c r="U657" t="str">
        <f>IF(T657=0,"",IF(AND(L657="Recibido",M657=""),IF(C657="","",C657),IF(M657="","",M657)))</f>
        <v/>
      </c>
      <c r="V657" t="str">
        <f>IF(OR(T657=0,NOT(ISNUMBER(MATCH(L657,Ajustes!$B$9:$B$17,0)))),"",IF(INDEX(Ajustes!$C$9:$C$17,MATCH(L657,Ajustes!$B$9:$B$17,0))="","",INDEX(Ajustes!$C$9:$C$17,MATCH(L657,Ajustes!$B$9:$B$17,0))))</f>
        <v/>
      </c>
      <c r="W657">
        <f>IF(AND(T657=1,N657="",OR(L657="Recibido",L657="Confirmado",L657="Preparado",L657="En reparto",L657="Incidencia")),1,0)</f>
        <v>0</v>
      </c>
      <c r="X657">
        <f>IF(S657&lt;&gt;"",1,0)</f>
        <v>0</v>
      </c>
      <c r="Y657">
        <f>IF(A657&lt;&gt;"",1,0)</f>
        <v>0</v>
      </c>
      <c r="Z657">
        <f>IF(T657=1,ROW()-5,0)</f>
        <v>0</v>
      </c>
    </row>
    <row r="658">
      <c r="A658" s="21" t="str">
        <f>IF(T658=0,"",IF(S658&lt;&gt;"","Revisa: "&amp;S658,IF(OR(L658="Cobrado",L658="Anulado"),"",IF(AND(N658="",OR(L658="Recibido",L658="Confirmado",L658="Preparado",L658="En reparto",L658="Incidencia"),ISNUMBER(I658),INT(Ajustes!$C$5)&gt;INT(I658)),"Retrasado",IF(OR(L658="Entregado",L658="Facturado"),IF(AND(ISNUMBER(V658),ISNUMBER(N658),INT(Ajustes!$C$5)-INT(N658)&gt;V658),IF(L658="Entregado","Sin facturar","Cobro vencido"),""),IF(AND(ISNUMBER(V658),ISNUMBER(Q658),Q658&gt;V658),INDEX(Ajustes!$E$9:$E$17,MATCH(L658,Ajustes!$B$9:$B$17,0)),""))))))</f>
        <v/>
      </c>
      <c r="B658" s="22" t="n"/>
      <c r="C658" s="23" t="n"/>
      <c r="D658" s="24" t="n"/>
      <c r="E658" s="25" t="n"/>
      <c r="F658" s="25" t="n"/>
      <c r="G658" s="25" t="n"/>
      <c r="H658" s="26" t="n"/>
      <c r="I658" s="23" t="n"/>
      <c r="J658" s="25" t="n"/>
      <c r="K658" s="25" t="n"/>
      <c r="L658" s="25" t="n"/>
      <c r="M658" s="23" t="n"/>
      <c r="N658" s="23" t="n"/>
      <c r="O658" s="27" t="n"/>
      <c r="P658" s="25" t="n"/>
      <c r="Q658" s="28" t="str">
        <f>IF(OR(T658=0,L658="Cobrado",L658="Anulado",NOT(ISNUMBER(U658))),"",MAX(0,INT(Ajustes!$C$5)-INT(U658)))</f>
        <v/>
      </c>
      <c r="R658" s="28" t="str">
        <f>IF(OR(T658=0,L658="Anulado",NOT(ISNUMBER(N658)),NOT(ISNUMBER(I658))),"",IF(INT(N658)=INT(I658),"Sí",IF(INT(N658)&gt;INT(I658),"Tarde","Antes")))</f>
        <v/>
      </c>
      <c r="S658" t="str">
        <f>IF(T658=0,"",IF(L658="","falta el estado",IF(NOT(ISNUMBER(MATCH(L658,Ajustes!$B$9:$B$17,0))),"el estado no es de la lista",IF(E658="","falta el cliente",IF(OR(AND(C658&lt;&gt;"",NOT(ISNUMBER(C658))),AND(I658&lt;&gt;"",NOT(ISNUMBER(I658))),AND(M658&lt;&gt;"",NOT(ISNUMBER(M658))),AND(N658&lt;&gt;"",NOT(ISNUMBER(N658)))),"hay una fecha mal escrita",IF(AND(H658&lt;&gt;"",NOT(ISNUMBER(H658))),"el importe no es un número",IF(C658="","falta «Recibido el»",IF(AND(L658&lt;&gt;"Recibido",L658&lt;&gt;"Anulado",I658=""),"falta la entrega acordada",IF(AND(L658&lt;&gt;"Recibido",L658&lt;&gt;"Anulado",M658=""),"falta la fecha del estado",IF(AND(OR(L658="Entregado",L658="Facturado",L658="Cobrado"),N658=""),"falta «Entregado el»",IF(AND(N658&lt;&gt;"",OR(L658="Recibido",L658="Confirmado",L658="Preparado",L658="En reparto")),"tiene «Entregado el»: cambia el estado",IF(OR(INT(C658)&gt;INT(Ajustes!$C$5),AND(M658&lt;&gt;"",INT(M658)&gt;INT(Ajustes!$C$5)),AND(N658&lt;&gt;"",INT(N658)&gt;INT(Ajustes!$C$5))),"hay una fecha posterior a hoy",IF(AND(M658&lt;&gt;"",INT(M658)&lt;INT(C658)),"la fecha del estado es anterior a «Recibido el»",IF(AND(N658&lt;&gt;"",INT(N658)&lt;INT(C658)),"«Entregado el» es anterior a «Recibido el»",""))))))))))))))</f>
        <v/>
      </c>
      <c r="T658">
        <f>IF(COUNTA(B658:P658)&gt;0,1,0)</f>
        <v>0</v>
      </c>
      <c r="U658" t="str">
        <f>IF(T658=0,"",IF(AND(L658="Recibido",M658=""),IF(C658="","",C658),IF(M658="","",M658)))</f>
        <v/>
      </c>
      <c r="V658" t="str">
        <f>IF(OR(T658=0,NOT(ISNUMBER(MATCH(L658,Ajustes!$B$9:$B$17,0)))),"",IF(INDEX(Ajustes!$C$9:$C$17,MATCH(L658,Ajustes!$B$9:$B$17,0))="","",INDEX(Ajustes!$C$9:$C$17,MATCH(L658,Ajustes!$B$9:$B$17,0))))</f>
        <v/>
      </c>
      <c r="W658">
        <f>IF(AND(T658=1,N658="",OR(L658="Recibido",L658="Confirmado",L658="Preparado",L658="En reparto",L658="Incidencia")),1,0)</f>
        <v>0</v>
      </c>
      <c r="X658">
        <f>IF(S658&lt;&gt;"",1,0)</f>
        <v>0</v>
      </c>
      <c r="Y658">
        <f>IF(A658&lt;&gt;"",1,0)</f>
        <v>0</v>
      </c>
      <c r="Z658">
        <f>IF(T658=1,ROW()-5,0)</f>
        <v>0</v>
      </c>
    </row>
    <row r="659">
      <c r="A659" s="21" t="str">
        <f>IF(T659=0,"",IF(S659&lt;&gt;"","Revisa: "&amp;S659,IF(OR(L659="Cobrado",L659="Anulado"),"",IF(AND(N659="",OR(L659="Recibido",L659="Confirmado",L659="Preparado",L659="En reparto",L659="Incidencia"),ISNUMBER(I659),INT(Ajustes!$C$5)&gt;INT(I659)),"Retrasado",IF(OR(L659="Entregado",L659="Facturado"),IF(AND(ISNUMBER(V659),ISNUMBER(N659),INT(Ajustes!$C$5)-INT(N659)&gt;V659),IF(L659="Entregado","Sin facturar","Cobro vencido"),""),IF(AND(ISNUMBER(V659),ISNUMBER(Q659),Q659&gt;V659),INDEX(Ajustes!$E$9:$E$17,MATCH(L659,Ajustes!$B$9:$B$17,0)),""))))))</f>
        <v/>
      </c>
      <c r="B659" s="22" t="n"/>
      <c r="C659" s="23" t="n"/>
      <c r="D659" s="24" t="n"/>
      <c r="E659" s="25" t="n"/>
      <c r="F659" s="25" t="n"/>
      <c r="G659" s="25" t="n"/>
      <c r="H659" s="26" t="n"/>
      <c r="I659" s="23" t="n"/>
      <c r="J659" s="25" t="n"/>
      <c r="K659" s="25" t="n"/>
      <c r="L659" s="25" t="n"/>
      <c r="M659" s="23" t="n"/>
      <c r="N659" s="23" t="n"/>
      <c r="O659" s="27" t="n"/>
      <c r="P659" s="25" t="n"/>
      <c r="Q659" s="28" t="str">
        <f>IF(OR(T659=0,L659="Cobrado",L659="Anulado",NOT(ISNUMBER(U659))),"",MAX(0,INT(Ajustes!$C$5)-INT(U659)))</f>
        <v/>
      </c>
      <c r="R659" s="28" t="str">
        <f>IF(OR(T659=0,L659="Anulado",NOT(ISNUMBER(N659)),NOT(ISNUMBER(I659))),"",IF(INT(N659)=INT(I659),"Sí",IF(INT(N659)&gt;INT(I659),"Tarde","Antes")))</f>
        <v/>
      </c>
      <c r="S659" t="str">
        <f>IF(T659=0,"",IF(L659="","falta el estado",IF(NOT(ISNUMBER(MATCH(L659,Ajustes!$B$9:$B$17,0))),"el estado no es de la lista",IF(E659="","falta el cliente",IF(OR(AND(C659&lt;&gt;"",NOT(ISNUMBER(C659))),AND(I659&lt;&gt;"",NOT(ISNUMBER(I659))),AND(M659&lt;&gt;"",NOT(ISNUMBER(M659))),AND(N659&lt;&gt;"",NOT(ISNUMBER(N659)))),"hay una fecha mal escrita",IF(AND(H659&lt;&gt;"",NOT(ISNUMBER(H659))),"el importe no es un número",IF(C659="","falta «Recibido el»",IF(AND(L659&lt;&gt;"Recibido",L659&lt;&gt;"Anulado",I659=""),"falta la entrega acordada",IF(AND(L659&lt;&gt;"Recibido",L659&lt;&gt;"Anulado",M659=""),"falta la fecha del estado",IF(AND(OR(L659="Entregado",L659="Facturado",L659="Cobrado"),N659=""),"falta «Entregado el»",IF(AND(N659&lt;&gt;"",OR(L659="Recibido",L659="Confirmado",L659="Preparado",L659="En reparto")),"tiene «Entregado el»: cambia el estado",IF(OR(INT(C659)&gt;INT(Ajustes!$C$5),AND(M659&lt;&gt;"",INT(M659)&gt;INT(Ajustes!$C$5)),AND(N659&lt;&gt;"",INT(N659)&gt;INT(Ajustes!$C$5))),"hay una fecha posterior a hoy",IF(AND(M659&lt;&gt;"",INT(M659)&lt;INT(C659)),"la fecha del estado es anterior a «Recibido el»",IF(AND(N659&lt;&gt;"",INT(N659)&lt;INT(C659)),"«Entregado el» es anterior a «Recibido el»",""))))))))))))))</f>
        <v/>
      </c>
      <c r="T659">
        <f>IF(COUNTA(B659:P659)&gt;0,1,0)</f>
        <v>0</v>
      </c>
      <c r="U659" t="str">
        <f>IF(T659=0,"",IF(AND(L659="Recibido",M659=""),IF(C659="","",C659),IF(M659="","",M659)))</f>
        <v/>
      </c>
      <c r="V659" t="str">
        <f>IF(OR(T659=0,NOT(ISNUMBER(MATCH(L659,Ajustes!$B$9:$B$17,0)))),"",IF(INDEX(Ajustes!$C$9:$C$17,MATCH(L659,Ajustes!$B$9:$B$17,0))="","",INDEX(Ajustes!$C$9:$C$17,MATCH(L659,Ajustes!$B$9:$B$17,0))))</f>
        <v/>
      </c>
      <c r="W659">
        <f>IF(AND(T659=1,N659="",OR(L659="Recibido",L659="Confirmado",L659="Preparado",L659="En reparto",L659="Incidencia")),1,0)</f>
        <v>0</v>
      </c>
      <c r="X659">
        <f>IF(S659&lt;&gt;"",1,0)</f>
        <v>0</v>
      </c>
      <c r="Y659">
        <f>IF(A659&lt;&gt;"",1,0)</f>
        <v>0</v>
      </c>
      <c r="Z659">
        <f>IF(T659=1,ROW()-5,0)</f>
        <v>0</v>
      </c>
    </row>
    <row r="660">
      <c r="A660" s="21" t="str">
        <f>IF(T660=0,"",IF(S660&lt;&gt;"","Revisa: "&amp;S660,IF(OR(L660="Cobrado",L660="Anulado"),"",IF(AND(N660="",OR(L660="Recibido",L660="Confirmado",L660="Preparado",L660="En reparto",L660="Incidencia"),ISNUMBER(I660),INT(Ajustes!$C$5)&gt;INT(I660)),"Retrasado",IF(OR(L660="Entregado",L660="Facturado"),IF(AND(ISNUMBER(V660),ISNUMBER(N660),INT(Ajustes!$C$5)-INT(N660)&gt;V660),IF(L660="Entregado","Sin facturar","Cobro vencido"),""),IF(AND(ISNUMBER(V660),ISNUMBER(Q660),Q660&gt;V660),INDEX(Ajustes!$E$9:$E$17,MATCH(L660,Ajustes!$B$9:$B$17,0)),""))))))</f>
        <v/>
      </c>
      <c r="B660" s="22" t="n"/>
      <c r="C660" s="23" t="n"/>
      <c r="D660" s="24" t="n"/>
      <c r="E660" s="25" t="n"/>
      <c r="F660" s="25" t="n"/>
      <c r="G660" s="25" t="n"/>
      <c r="H660" s="26" t="n"/>
      <c r="I660" s="23" t="n"/>
      <c r="J660" s="25" t="n"/>
      <c r="K660" s="25" t="n"/>
      <c r="L660" s="25" t="n"/>
      <c r="M660" s="23" t="n"/>
      <c r="N660" s="23" t="n"/>
      <c r="O660" s="27" t="n"/>
      <c r="P660" s="25" t="n"/>
      <c r="Q660" s="28" t="str">
        <f>IF(OR(T660=0,L660="Cobrado",L660="Anulado",NOT(ISNUMBER(U660))),"",MAX(0,INT(Ajustes!$C$5)-INT(U660)))</f>
        <v/>
      </c>
      <c r="R660" s="28" t="str">
        <f>IF(OR(T660=0,L660="Anulado",NOT(ISNUMBER(N660)),NOT(ISNUMBER(I660))),"",IF(INT(N660)=INT(I660),"Sí",IF(INT(N660)&gt;INT(I660),"Tarde","Antes")))</f>
        <v/>
      </c>
      <c r="S660" t="str">
        <f>IF(T660=0,"",IF(L660="","falta el estado",IF(NOT(ISNUMBER(MATCH(L660,Ajustes!$B$9:$B$17,0))),"el estado no es de la lista",IF(E660="","falta el cliente",IF(OR(AND(C660&lt;&gt;"",NOT(ISNUMBER(C660))),AND(I660&lt;&gt;"",NOT(ISNUMBER(I660))),AND(M660&lt;&gt;"",NOT(ISNUMBER(M660))),AND(N660&lt;&gt;"",NOT(ISNUMBER(N660)))),"hay una fecha mal escrita",IF(AND(H660&lt;&gt;"",NOT(ISNUMBER(H660))),"el importe no es un número",IF(C660="","falta «Recibido el»",IF(AND(L660&lt;&gt;"Recibido",L660&lt;&gt;"Anulado",I660=""),"falta la entrega acordada",IF(AND(L660&lt;&gt;"Recibido",L660&lt;&gt;"Anulado",M660=""),"falta la fecha del estado",IF(AND(OR(L660="Entregado",L660="Facturado",L660="Cobrado"),N660=""),"falta «Entregado el»",IF(AND(N660&lt;&gt;"",OR(L660="Recibido",L660="Confirmado",L660="Preparado",L660="En reparto")),"tiene «Entregado el»: cambia el estado",IF(OR(INT(C660)&gt;INT(Ajustes!$C$5),AND(M660&lt;&gt;"",INT(M660)&gt;INT(Ajustes!$C$5)),AND(N660&lt;&gt;"",INT(N660)&gt;INT(Ajustes!$C$5))),"hay una fecha posterior a hoy",IF(AND(M660&lt;&gt;"",INT(M660)&lt;INT(C660)),"la fecha del estado es anterior a «Recibido el»",IF(AND(N660&lt;&gt;"",INT(N660)&lt;INT(C660)),"«Entregado el» es anterior a «Recibido el»",""))))))))))))))</f>
        <v/>
      </c>
      <c r="T660">
        <f>IF(COUNTA(B660:P660)&gt;0,1,0)</f>
        <v>0</v>
      </c>
      <c r="U660" t="str">
        <f>IF(T660=0,"",IF(AND(L660="Recibido",M660=""),IF(C660="","",C660),IF(M660="","",M660)))</f>
        <v/>
      </c>
      <c r="V660" t="str">
        <f>IF(OR(T660=0,NOT(ISNUMBER(MATCH(L660,Ajustes!$B$9:$B$17,0)))),"",IF(INDEX(Ajustes!$C$9:$C$17,MATCH(L660,Ajustes!$B$9:$B$17,0))="","",INDEX(Ajustes!$C$9:$C$17,MATCH(L660,Ajustes!$B$9:$B$17,0))))</f>
        <v/>
      </c>
      <c r="W660">
        <f>IF(AND(T660=1,N660="",OR(L660="Recibido",L660="Confirmado",L660="Preparado",L660="En reparto",L660="Incidencia")),1,0)</f>
        <v>0</v>
      </c>
      <c r="X660">
        <f>IF(S660&lt;&gt;"",1,0)</f>
        <v>0</v>
      </c>
      <c r="Y660">
        <f>IF(A660&lt;&gt;"",1,0)</f>
        <v>0</v>
      </c>
      <c r="Z660">
        <f>IF(T660=1,ROW()-5,0)</f>
        <v>0</v>
      </c>
    </row>
    <row r="661">
      <c r="A661" s="21" t="str">
        <f>IF(T661=0,"",IF(S661&lt;&gt;"","Revisa: "&amp;S661,IF(OR(L661="Cobrado",L661="Anulado"),"",IF(AND(N661="",OR(L661="Recibido",L661="Confirmado",L661="Preparado",L661="En reparto",L661="Incidencia"),ISNUMBER(I661),INT(Ajustes!$C$5)&gt;INT(I661)),"Retrasado",IF(OR(L661="Entregado",L661="Facturado"),IF(AND(ISNUMBER(V661),ISNUMBER(N661),INT(Ajustes!$C$5)-INT(N661)&gt;V661),IF(L661="Entregado","Sin facturar","Cobro vencido"),""),IF(AND(ISNUMBER(V661),ISNUMBER(Q661),Q661&gt;V661),INDEX(Ajustes!$E$9:$E$17,MATCH(L661,Ajustes!$B$9:$B$17,0)),""))))))</f>
        <v/>
      </c>
      <c r="B661" s="22" t="n"/>
      <c r="C661" s="23" t="n"/>
      <c r="D661" s="24" t="n"/>
      <c r="E661" s="25" t="n"/>
      <c r="F661" s="25" t="n"/>
      <c r="G661" s="25" t="n"/>
      <c r="H661" s="26" t="n"/>
      <c r="I661" s="23" t="n"/>
      <c r="J661" s="25" t="n"/>
      <c r="K661" s="25" t="n"/>
      <c r="L661" s="25" t="n"/>
      <c r="M661" s="23" t="n"/>
      <c r="N661" s="23" t="n"/>
      <c r="O661" s="27" t="n"/>
      <c r="P661" s="25" t="n"/>
      <c r="Q661" s="28" t="str">
        <f>IF(OR(T661=0,L661="Cobrado",L661="Anulado",NOT(ISNUMBER(U661))),"",MAX(0,INT(Ajustes!$C$5)-INT(U661)))</f>
        <v/>
      </c>
      <c r="R661" s="28" t="str">
        <f>IF(OR(T661=0,L661="Anulado",NOT(ISNUMBER(N661)),NOT(ISNUMBER(I661))),"",IF(INT(N661)=INT(I661),"Sí",IF(INT(N661)&gt;INT(I661),"Tarde","Antes")))</f>
        <v/>
      </c>
      <c r="S661" t="str">
        <f>IF(T661=0,"",IF(L661="","falta el estado",IF(NOT(ISNUMBER(MATCH(L661,Ajustes!$B$9:$B$17,0))),"el estado no es de la lista",IF(E661="","falta el cliente",IF(OR(AND(C661&lt;&gt;"",NOT(ISNUMBER(C661))),AND(I661&lt;&gt;"",NOT(ISNUMBER(I661))),AND(M661&lt;&gt;"",NOT(ISNUMBER(M661))),AND(N661&lt;&gt;"",NOT(ISNUMBER(N661)))),"hay una fecha mal escrita",IF(AND(H661&lt;&gt;"",NOT(ISNUMBER(H661))),"el importe no es un número",IF(C661="","falta «Recibido el»",IF(AND(L661&lt;&gt;"Recibido",L661&lt;&gt;"Anulado",I661=""),"falta la entrega acordada",IF(AND(L661&lt;&gt;"Recibido",L661&lt;&gt;"Anulado",M661=""),"falta la fecha del estado",IF(AND(OR(L661="Entregado",L661="Facturado",L661="Cobrado"),N661=""),"falta «Entregado el»",IF(AND(N661&lt;&gt;"",OR(L661="Recibido",L661="Confirmado",L661="Preparado",L661="En reparto")),"tiene «Entregado el»: cambia el estado",IF(OR(INT(C661)&gt;INT(Ajustes!$C$5),AND(M661&lt;&gt;"",INT(M661)&gt;INT(Ajustes!$C$5)),AND(N661&lt;&gt;"",INT(N661)&gt;INT(Ajustes!$C$5))),"hay una fecha posterior a hoy",IF(AND(M661&lt;&gt;"",INT(M661)&lt;INT(C661)),"la fecha del estado es anterior a «Recibido el»",IF(AND(N661&lt;&gt;"",INT(N661)&lt;INT(C661)),"«Entregado el» es anterior a «Recibido el»",""))))))))))))))</f>
        <v/>
      </c>
      <c r="T661">
        <f>IF(COUNTA(B661:P661)&gt;0,1,0)</f>
        <v>0</v>
      </c>
      <c r="U661" t="str">
        <f>IF(T661=0,"",IF(AND(L661="Recibido",M661=""),IF(C661="","",C661),IF(M661="","",M661)))</f>
        <v/>
      </c>
      <c r="V661" t="str">
        <f>IF(OR(T661=0,NOT(ISNUMBER(MATCH(L661,Ajustes!$B$9:$B$17,0)))),"",IF(INDEX(Ajustes!$C$9:$C$17,MATCH(L661,Ajustes!$B$9:$B$17,0))="","",INDEX(Ajustes!$C$9:$C$17,MATCH(L661,Ajustes!$B$9:$B$17,0))))</f>
        <v/>
      </c>
      <c r="W661">
        <f>IF(AND(T661=1,N661="",OR(L661="Recibido",L661="Confirmado",L661="Preparado",L661="En reparto",L661="Incidencia")),1,0)</f>
        <v>0</v>
      </c>
      <c r="X661">
        <f>IF(S661&lt;&gt;"",1,0)</f>
        <v>0</v>
      </c>
      <c r="Y661">
        <f>IF(A661&lt;&gt;"",1,0)</f>
        <v>0</v>
      </c>
      <c r="Z661">
        <f>IF(T661=1,ROW()-5,0)</f>
        <v>0</v>
      </c>
    </row>
    <row r="662">
      <c r="A662" s="21" t="str">
        <f>IF(T662=0,"",IF(S662&lt;&gt;"","Revisa: "&amp;S662,IF(OR(L662="Cobrado",L662="Anulado"),"",IF(AND(N662="",OR(L662="Recibido",L662="Confirmado",L662="Preparado",L662="En reparto",L662="Incidencia"),ISNUMBER(I662),INT(Ajustes!$C$5)&gt;INT(I662)),"Retrasado",IF(OR(L662="Entregado",L662="Facturado"),IF(AND(ISNUMBER(V662),ISNUMBER(N662),INT(Ajustes!$C$5)-INT(N662)&gt;V662),IF(L662="Entregado","Sin facturar","Cobro vencido"),""),IF(AND(ISNUMBER(V662),ISNUMBER(Q662),Q662&gt;V662),INDEX(Ajustes!$E$9:$E$17,MATCH(L662,Ajustes!$B$9:$B$17,0)),""))))))</f>
        <v/>
      </c>
      <c r="B662" s="22" t="n"/>
      <c r="C662" s="23" t="n"/>
      <c r="D662" s="24" t="n"/>
      <c r="E662" s="25" t="n"/>
      <c r="F662" s="25" t="n"/>
      <c r="G662" s="25" t="n"/>
      <c r="H662" s="26" t="n"/>
      <c r="I662" s="23" t="n"/>
      <c r="J662" s="25" t="n"/>
      <c r="K662" s="25" t="n"/>
      <c r="L662" s="25" t="n"/>
      <c r="M662" s="23" t="n"/>
      <c r="N662" s="23" t="n"/>
      <c r="O662" s="27" t="n"/>
      <c r="P662" s="25" t="n"/>
      <c r="Q662" s="28" t="str">
        <f>IF(OR(T662=0,L662="Cobrado",L662="Anulado",NOT(ISNUMBER(U662))),"",MAX(0,INT(Ajustes!$C$5)-INT(U662)))</f>
        <v/>
      </c>
      <c r="R662" s="28" t="str">
        <f>IF(OR(T662=0,L662="Anulado",NOT(ISNUMBER(N662)),NOT(ISNUMBER(I662))),"",IF(INT(N662)=INT(I662),"Sí",IF(INT(N662)&gt;INT(I662),"Tarde","Antes")))</f>
        <v/>
      </c>
      <c r="S662" t="str">
        <f>IF(T662=0,"",IF(L662="","falta el estado",IF(NOT(ISNUMBER(MATCH(L662,Ajustes!$B$9:$B$17,0))),"el estado no es de la lista",IF(E662="","falta el cliente",IF(OR(AND(C662&lt;&gt;"",NOT(ISNUMBER(C662))),AND(I662&lt;&gt;"",NOT(ISNUMBER(I662))),AND(M662&lt;&gt;"",NOT(ISNUMBER(M662))),AND(N662&lt;&gt;"",NOT(ISNUMBER(N662)))),"hay una fecha mal escrita",IF(AND(H662&lt;&gt;"",NOT(ISNUMBER(H662))),"el importe no es un número",IF(C662="","falta «Recibido el»",IF(AND(L662&lt;&gt;"Recibido",L662&lt;&gt;"Anulado",I662=""),"falta la entrega acordada",IF(AND(L662&lt;&gt;"Recibido",L662&lt;&gt;"Anulado",M662=""),"falta la fecha del estado",IF(AND(OR(L662="Entregado",L662="Facturado",L662="Cobrado"),N662=""),"falta «Entregado el»",IF(AND(N662&lt;&gt;"",OR(L662="Recibido",L662="Confirmado",L662="Preparado",L662="En reparto")),"tiene «Entregado el»: cambia el estado",IF(OR(INT(C662)&gt;INT(Ajustes!$C$5),AND(M662&lt;&gt;"",INT(M662)&gt;INT(Ajustes!$C$5)),AND(N662&lt;&gt;"",INT(N662)&gt;INT(Ajustes!$C$5))),"hay una fecha posterior a hoy",IF(AND(M662&lt;&gt;"",INT(M662)&lt;INT(C662)),"la fecha del estado es anterior a «Recibido el»",IF(AND(N662&lt;&gt;"",INT(N662)&lt;INT(C662)),"«Entregado el» es anterior a «Recibido el»",""))))))))))))))</f>
        <v/>
      </c>
      <c r="T662">
        <f>IF(COUNTA(B662:P662)&gt;0,1,0)</f>
        <v>0</v>
      </c>
      <c r="U662" t="str">
        <f>IF(T662=0,"",IF(AND(L662="Recibido",M662=""),IF(C662="","",C662),IF(M662="","",M662)))</f>
        <v/>
      </c>
      <c r="V662" t="str">
        <f>IF(OR(T662=0,NOT(ISNUMBER(MATCH(L662,Ajustes!$B$9:$B$17,0)))),"",IF(INDEX(Ajustes!$C$9:$C$17,MATCH(L662,Ajustes!$B$9:$B$17,0))="","",INDEX(Ajustes!$C$9:$C$17,MATCH(L662,Ajustes!$B$9:$B$17,0))))</f>
        <v/>
      </c>
      <c r="W662">
        <f>IF(AND(T662=1,N662="",OR(L662="Recibido",L662="Confirmado",L662="Preparado",L662="En reparto",L662="Incidencia")),1,0)</f>
        <v>0</v>
      </c>
      <c r="X662">
        <f>IF(S662&lt;&gt;"",1,0)</f>
        <v>0</v>
      </c>
      <c r="Y662">
        <f>IF(A662&lt;&gt;"",1,0)</f>
        <v>0</v>
      </c>
      <c r="Z662">
        <f>IF(T662=1,ROW()-5,0)</f>
        <v>0</v>
      </c>
    </row>
    <row r="663">
      <c r="A663" s="21" t="str">
        <f>IF(T663=0,"",IF(S663&lt;&gt;"","Revisa: "&amp;S663,IF(OR(L663="Cobrado",L663="Anulado"),"",IF(AND(N663="",OR(L663="Recibido",L663="Confirmado",L663="Preparado",L663="En reparto",L663="Incidencia"),ISNUMBER(I663),INT(Ajustes!$C$5)&gt;INT(I663)),"Retrasado",IF(OR(L663="Entregado",L663="Facturado"),IF(AND(ISNUMBER(V663),ISNUMBER(N663),INT(Ajustes!$C$5)-INT(N663)&gt;V663),IF(L663="Entregado","Sin facturar","Cobro vencido"),""),IF(AND(ISNUMBER(V663),ISNUMBER(Q663),Q663&gt;V663),INDEX(Ajustes!$E$9:$E$17,MATCH(L663,Ajustes!$B$9:$B$17,0)),""))))))</f>
        <v/>
      </c>
      <c r="B663" s="22" t="n"/>
      <c r="C663" s="23" t="n"/>
      <c r="D663" s="24" t="n"/>
      <c r="E663" s="25" t="n"/>
      <c r="F663" s="25" t="n"/>
      <c r="G663" s="25" t="n"/>
      <c r="H663" s="26" t="n"/>
      <c r="I663" s="23" t="n"/>
      <c r="J663" s="25" t="n"/>
      <c r="K663" s="25" t="n"/>
      <c r="L663" s="25" t="n"/>
      <c r="M663" s="23" t="n"/>
      <c r="N663" s="23" t="n"/>
      <c r="O663" s="27" t="n"/>
      <c r="P663" s="25" t="n"/>
      <c r="Q663" s="28" t="str">
        <f>IF(OR(T663=0,L663="Cobrado",L663="Anulado",NOT(ISNUMBER(U663))),"",MAX(0,INT(Ajustes!$C$5)-INT(U663)))</f>
        <v/>
      </c>
      <c r="R663" s="28" t="str">
        <f>IF(OR(T663=0,L663="Anulado",NOT(ISNUMBER(N663)),NOT(ISNUMBER(I663))),"",IF(INT(N663)=INT(I663),"Sí",IF(INT(N663)&gt;INT(I663),"Tarde","Antes")))</f>
        <v/>
      </c>
      <c r="S663" t="str">
        <f>IF(T663=0,"",IF(L663="","falta el estado",IF(NOT(ISNUMBER(MATCH(L663,Ajustes!$B$9:$B$17,0))),"el estado no es de la lista",IF(E663="","falta el cliente",IF(OR(AND(C663&lt;&gt;"",NOT(ISNUMBER(C663))),AND(I663&lt;&gt;"",NOT(ISNUMBER(I663))),AND(M663&lt;&gt;"",NOT(ISNUMBER(M663))),AND(N663&lt;&gt;"",NOT(ISNUMBER(N663)))),"hay una fecha mal escrita",IF(AND(H663&lt;&gt;"",NOT(ISNUMBER(H663))),"el importe no es un número",IF(C663="","falta «Recibido el»",IF(AND(L663&lt;&gt;"Recibido",L663&lt;&gt;"Anulado",I663=""),"falta la entrega acordada",IF(AND(L663&lt;&gt;"Recibido",L663&lt;&gt;"Anulado",M663=""),"falta la fecha del estado",IF(AND(OR(L663="Entregado",L663="Facturado",L663="Cobrado"),N663=""),"falta «Entregado el»",IF(AND(N663&lt;&gt;"",OR(L663="Recibido",L663="Confirmado",L663="Preparado",L663="En reparto")),"tiene «Entregado el»: cambia el estado",IF(OR(INT(C663)&gt;INT(Ajustes!$C$5),AND(M663&lt;&gt;"",INT(M663)&gt;INT(Ajustes!$C$5)),AND(N663&lt;&gt;"",INT(N663)&gt;INT(Ajustes!$C$5))),"hay una fecha posterior a hoy",IF(AND(M663&lt;&gt;"",INT(M663)&lt;INT(C663)),"la fecha del estado es anterior a «Recibido el»",IF(AND(N663&lt;&gt;"",INT(N663)&lt;INT(C663)),"«Entregado el» es anterior a «Recibido el»",""))))))))))))))</f>
        <v/>
      </c>
      <c r="T663">
        <f>IF(COUNTA(B663:P663)&gt;0,1,0)</f>
        <v>0</v>
      </c>
      <c r="U663" t="str">
        <f>IF(T663=0,"",IF(AND(L663="Recibido",M663=""),IF(C663="","",C663),IF(M663="","",M663)))</f>
        <v/>
      </c>
      <c r="V663" t="str">
        <f>IF(OR(T663=0,NOT(ISNUMBER(MATCH(L663,Ajustes!$B$9:$B$17,0)))),"",IF(INDEX(Ajustes!$C$9:$C$17,MATCH(L663,Ajustes!$B$9:$B$17,0))="","",INDEX(Ajustes!$C$9:$C$17,MATCH(L663,Ajustes!$B$9:$B$17,0))))</f>
        <v/>
      </c>
      <c r="W663">
        <f>IF(AND(T663=1,N663="",OR(L663="Recibido",L663="Confirmado",L663="Preparado",L663="En reparto",L663="Incidencia")),1,0)</f>
        <v>0</v>
      </c>
      <c r="X663">
        <f>IF(S663&lt;&gt;"",1,0)</f>
        <v>0</v>
      </c>
      <c r="Y663">
        <f>IF(A663&lt;&gt;"",1,0)</f>
        <v>0</v>
      </c>
      <c r="Z663">
        <f>IF(T663=1,ROW()-5,0)</f>
        <v>0</v>
      </c>
    </row>
    <row r="664">
      <c r="A664" s="21" t="str">
        <f>IF(T664=0,"",IF(S664&lt;&gt;"","Revisa: "&amp;S664,IF(OR(L664="Cobrado",L664="Anulado"),"",IF(AND(N664="",OR(L664="Recibido",L664="Confirmado",L664="Preparado",L664="En reparto",L664="Incidencia"),ISNUMBER(I664),INT(Ajustes!$C$5)&gt;INT(I664)),"Retrasado",IF(OR(L664="Entregado",L664="Facturado"),IF(AND(ISNUMBER(V664),ISNUMBER(N664),INT(Ajustes!$C$5)-INT(N664)&gt;V664),IF(L664="Entregado","Sin facturar","Cobro vencido"),""),IF(AND(ISNUMBER(V664),ISNUMBER(Q664),Q664&gt;V664),INDEX(Ajustes!$E$9:$E$17,MATCH(L664,Ajustes!$B$9:$B$17,0)),""))))))</f>
        <v/>
      </c>
      <c r="B664" s="22" t="n"/>
      <c r="C664" s="23" t="n"/>
      <c r="D664" s="24" t="n"/>
      <c r="E664" s="25" t="n"/>
      <c r="F664" s="25" t="n"/>
      <c r="G664" s="25" t="n"/>
      <c r="H664" s="26" t="n"/>
      <c r="I664" s="23" t="n"/>
      <c r="J664" s="25" t="n"/>
      <c r="K664" s="25" t="n"/>
      <c r="L664" s="25" t="n"/>
      <c r="M664" s="23" t="n"/>
      <c r="N664" s="23" t="n"/>
      <c r="O664" s="27" t="n"/>
      <c r="P664" s="25" t="n"/>
      <c r="Q664" s="28" t="str">
        <f>IF(OR(T664=0,L664="Cobrado",L664="Anulado",NOT(ISNUMBER(U664))),"",MAX(0,INT(Ajustes!$C$5)-INT(U664)))</f>
        <v/>
      </c>
      <c r="R664" s="28" t="str">
        <f>IF(OR(T664=0,L664="Anulado",NOT(ISNUMBER(N664)),NOT(ISNUMBER(I664))),"",IF(INT(N664)=INT(I664),"Sí",IF(INT(N664)&gt;INT(I664),"Tarde","Antes")))</f>
        <v/>
      </c>
      <c r="S664" t="str">
        <f>IF(T664=0,"",IF(L664="","falta el estado",IF(NOT(ISNUMBER(MATCH(L664,Ajustes!$B$9:$B$17,0))),"el estado no es de la lista",IF(E664="","falta el cliente",IF(OR(AND(C664&lt;&gt;"",NOT(ISNUMBER(C664))),AND(I664&lt;&gt;"",NOT(ISNUMBER(I664))),AND(M664&lt;&gt;"",NOT(ISNUMBER(M664))),AND(N664&lt;&gt;"",NOT(ISNUMBER(N664)))),"hay una fecha mal escrita",IF(AND(H664&lt;&gt;"",NOT(ISNUMBER(H664))),"el importe no es un número",IF(C664="","falta «Recibido el»",IF(AND(L664&lt;&gt;"Recibido",L664&lt;&gt;"Anulado",I664=""),"falta la entrega acordada",IF(AND(L664&lt;&gt;"Recibido",L664&lt;&gt;"Anulado",M664=""),"falta la fecha del estado",IF(AND(OR(L664="Entregado",L664="Facturado",L664="Cobrado"),N664=""),"falta «Entregado el»",IF(AND(N664&lt;&gt;"",OR(L664="Recibido",L664="Confirmado",L664="Preparado",L664="En reparto")),"tiene «Entregado el»: cambia el estado",IF(OR(INT(C664)&gt;INT(Ajustes!$C$5),AND(M664&lt;&gt;"",INT(M664)&gt;INT(Ajustes!$C$5)),AND(N664&lt;&gt;"",INT(N664)&gt;INT(Ajustes!$C$5))),"hay una fecha posterior a hoy",IF(AND(M664&lt;&gt;"",INT(M664)&lt;INT(C664)),"la fecha del estado es anterior a «Recibido el»",IF(AND(N664&lt;&gt;"",INT(N664)&lt;INT(C664)),"«Entregado el» es anterior a «Recibido el»",""))))))))))))))</f>
        <v/>
      </c>
      <c r="T664">
        <f>IF(COUNTA(B664:P664)&gt;0,1,0)</f>
        <v>0</v>
      </c>
      <c r="U664" t="str">
        <f>IF(T664=0,"",IF(AND(L664="Recibido",M664=""),IF(C664="","",C664),IF(M664="","",M664)))</f>
        <v/>
      </c>
      <c r="V664" t="str">
        <f>IF(OR(T664=0,NOT(ISNUMBER(MATCH(L664,Ajustes!$B$9:$B$17,0)))),"",IF(INDEX(Ajustes!$C$9:$C$17,MATCH(L664,Ajustes!$B$9:$B$17,0))="","",INDEX(Ajustes!$C$9:$C$17,MATCH(L664,Ajustes!$B$9:$B$17,0))))</f>
        <v/>
      </c>
      <c r="W664">
        <f>IF(AND(T664=1,N664="",OR(L664="Recibido",L664="Confirmado",L664="Preparado",L664="En reparto",L664="Incidencia")),1,0)</f>
        <v>0</v>
      </c>
      <c r="X664">
        <f>IF(S664&lt;&gt;"",1,0)</f>
        <v>0</v>
      </c>
      <c r="Y664">
        <f>IF(A664&lt;&gt;"",1,0)</f>
        <v>0</v>
      </c>
      <c r="Z664">
        <f>IF(T664=1,ROW()-5,0)</f>
        <v>0</v>
      </c>
    </row>
    <row r="665">
      <c r="A665" s="21" t="str">
        <f>IF(T665=0,"",IF(S665&lt;&gt;"","Revisa: "&amp;S665,IF(OR(L665="Cobrado",L665="Anulado"),"",IF(AND(N665="",OR(L665="Recibido",L665="Confirmado",L665="Preparado",L665="En reparto",L665="Incidencia"),ISNUMBER(I665),INT(Ajustes!$C$5)&gt;INT(I665)),"Retrasado",IF(OR(L665="Entregado",L665="Facturado"),IF(AND(ISNUMBER(V665),ISNUMBER(N665),INT(Ajustes!$C$5)-INT(N665)&gt;V665),IF(L665="Entregado","Sin facturar","Cobro vencido"),""),IF(AND(ISNUMBER(V665),ISNUMBER(Q665),Q665&gt;V665),INDEX(Ajustes!$E$9:$E$17,MATCH(L665,Ajustes!$B$9:$B$17,0)),""))))))</f>
        <v/>
      </c>
      <c r="B665" s="22" t="n"/>
      <c r="C665" s="23" t="n"/>
      <c r="D665" s="24" t="n"/>
      <c r="E665" s="25" t="n"/>
      <c r="F665" s="25" t="n"/>
      <c r="G665" s="25" t="n"/>
      <c r="H665" s="26" t="n"/>
      <c r="I665" s="23" t="n"/>
      <c r="J665" s="25" t="n"/>
      <c r="K665" s="25" t="n"/>
      <c r="L665" s="25" t="n"/>
      <c r="M665" s="23" t="n"/>
      <c r="N665" s="23" t="n"/>
      <c r="O665" s="27" t="n"/>
      <c r="P665" s="25" t="n"/>
      <c r="Q665" s="28" t="str">
        <f>IF(OR(T665=0,L665="Cobrado",L665="Anulado",NOT(ISNUMBER(U665))),"",MAX(0,INT(Ajustes!$C$5)-INT(U665)))</f>
        <v/>
      </c>
      <c r="R665" s="28" t="str">
        <f>IF(OR(T665=0,L665="Anulado",NOT(ISNUMBER(N665)),NOT(ISNUMBER(I665))),"",IF(INT(N665)=INT(I665),"Sí",IF(INT(N665)&gt;INT(I665),"Tarde","Antes")))</f>
        <v/>
      </c>
      <c r="S665" t="str">
        <f>IF(T665=0,"",IF(L665="","falta el estado",IF(NOT(ISNUMBER(MATCH(L665,Ajustes!$B$9:$B$17,0))),"el estado no es de la lista",IF(E665="","falta el cliente",IF(OR(AND(C665&lt;&gt;"",NOT(ISNUMBER(C665))),AND(I665&lt;&gt;"",NOT(ISNUMBER(I665))),AND(M665&lt;&gt;"",NOT(ISNUMBER(M665))),AND(N665&lt;&gt;"",NOT(ISNUMBER(N665)))),"hay una fecha mal escrita",IF(AND(H665&lt;&gt;"",NOT(ISNUMBER(H665))),"el importe no es un número",IF(C665="","falta «Recibido el»",IF(AND(L665&lt;&gt;"Recibido",L665&lt;&gt;"Anulado",I665=""),"falta la entrega acordada",IF(AND(L665&lt;&gt;"Recibido",L665&lt;&gt;"Anulado",M665=""),"falta la fecha del estado",IF(AND(OR(L665="Entregado",L665="Facturado",L665="Cobrado"),N665=""),"falta «Entregado el»",IF(AND(N665&lt;&gt;"",OR(L665="Recibido",L665="Confirmado",L665="Preparado",L665="En reparto")),"tiene «Entregado el»: cambia el estado",IF(OR(INT(C665)&gt;INT(Ajustes!$C$5),AND(M665&lt;&gt;"",INT(M665)&gt;INT(Ajustes!$C$5)),AND(N665&lt;&gt;"",INT(N665)&gt;INT(Ajustes!$C$5))),"hay una fecha posterior a hoy",IF(AND(M665&lt;&gt;"",INT(M665)&lt;INT(C665)),"la fecha del estado es anterior a «Recibido el»",IF(AND(N665&lt;&gt;"",INT(N665)&lt;INT(C665)),"«Entregado el» es anterior a «Recibido el»",""))))))))))))))</f>
        <v/>
      </c>
      <c r="T665">
        <f>IF(COUNTA(B665:P665)&gt;0,1,0)</f>
        <v>0</v>
      </c>
      <c r="U665" t="str">
        <f>IF(T665=0,"",IF(AND(L665="Recibido",M665=""),IF(C665="","",C665),IF(M665="","",M665)))</f>
        <v/>
      </c>
      <c r="V665" t="str">
        <f>IF(OR(T665=0,NOT(ISNUMBER(MATCH(L665,Ajustes!$B$9:$B$17,0)))),"",IF(INDEX(Ajustes!$C$9:$C$17,MATCH(L665,Ajustes!$B$9:$B$17,0))="","",INDEX(Ajustes!$C$9:$C$17,MATCH(L665,Ajustes!$B$9:$B$17,0))))</f>
        <v/>
      </c>
      <c r="W665">
        <f>IF(AND(T665=1,N665="",OR(L665="Recibido",L665="Confirmado",L665="Preparado",L665="En reparto",L665="Incidencia")),1,0)</f>
        <v>0</v>
      </c>
      <c r="X665">
        <f>IF(S665&lt;&gt;"",1,0)</f>
        <v>0</v>
      </c>
      <c r="Y665">
        <f>IF(A665&lt;&gt;"",1,0)</f>
        <v>0</v>
      </c>
      <c r="Z665">
        <f>IF(T665=1,ROW()-5,0)</f>
        <v>0</v>
      </c>
    </row>
    <row r="666">
      <c r="A666" s="21" t="str">
        <f>IF(T666=0,"",IF(S666&lt;&gt;"","Revisa: "&amp;S666,IF(OR(L666="Cobrado",L666="Anulado"),"",IF(AND(N666="",OR(L666="Recibido",L666="Confirmado",L666="Preparado",L666="En reparto",L666="Incidencia"),ISNUMBER(I666),INT(Ajustes!$C$5)&gt;INT(I666)),"Retrasado",IF(OR(L666="Entregado",L666="Facturado"),IF(AND(ISNUMBER(V666),ISNUMBER(N666),INT(Ajustes!$C$5)-INT(N666)&gt;V666),IF(L666="Entregado","Sin facturar","Cobro vencido"),""),IF(AND(ISNUMBER(V666),ISNUMBER(Q666),Q666&gt;V666),INDEX(Ajustes!$E$9:$E$17,MATCH(L666,Ajustes!$B$9:$B$17,0)),""))))))</f>
        <v/>
      </c>
      <c r="B666" s="22" t="n"/>
      <c r="C666" s="23" t="n"/>
      <c r="D666" s="24" t="n"/>
      <c r="E666" s="25" t="n"/>
      <c r="F666" s="25" t="n"/>
      <c r="G666" s="25" t="n"/>
      <c r="H666" s="26" t="n"/>
      <c r="I666" s="23" t="n"/>
      <c r="J666" s="25" t="n"/>
      <c r="K666" s="25" t="n"/>
      <c r="L666" s="25" t="n"/>
      <c r="M666" s="23" t="n"/>
      <c r="N666" s="23" t="n"/>
      <c r="O666" s="27" t="n"/>
      <c r="P666" s="25" t="n"/>
      <c r="Q666" s="28" t="str">
        <f>IF(OR(T666=0,L666="Cobrado",L666="Anulado",NOT(ISNUMBER(U666))),"",MAX(0,INT(Ajustes!$C$5)-INT(U666)))</f>
        <v/>
      </c>
      <c r="R666" s="28" t="str">
        <f>IF(OR(T666=0,L666="Anulado",NOT(ISNUMBER(N666)),NOT(ISNUMBER(I666))),"",IF(INT(N666)=INT(I666),"Sí",IF(INT(N666)&gt;INT(I666),"Tarde","Antes")))</f>
        <v/>
      </c>
      <c r="S666" t="str">
        <f>IF(T666=0,"",IF(L666="","falta el estado",IF(NOT(ISNUMBER(MATCH(L666,Ajustes!$B$9:$B$17,0))),"el estado no es de la lista",IF(E666="","falta el cliente",IF(OR(AND(C666&lt;&gt;"",NOT(ISNUMBER(C666))),AND(I666&lt;&gt;"",NOT(ISNUMBER(I666))),AND(M666&lt;&gt;"",NOT(ISNUMBER(M666))),AND(N666&lt;&gt;"",NOT(ISNUMBER(N666)))),"hay una fecha mal escrita",IF(AND(H666&lt;&gt;"",NOT(ISNUMBER(H666))),"el importe no es un número",IF(C666="","falta «Recibido el»",IF(AND(L666&lt;&gt;"Recibido",L666&lt;&gt;"Anulado",I666=""),"falta la entrega acordada",IF(AND(L666&lt;&gt;"Recibido",L666&lt;&gt;"Anulado",M666=""),"falta la fecha del estado",IF(AND(OR(L666="Entregado",L666="Facturado",L666="Cobrado"),N666=""),"falta «Entregado el»",IF(AND(N666&lt;&gt;"",OR(L666="Recibido",L666="Confirmado",L666="Preparado",L666="En reparto")),"tiene «Entregado el»: cambia el estado",IF(OR(INT(C666)&gt;INT(Ajustes!$C$5),AND(M666&lt;&gt;"",INT(M666)&gt;INT(Ajustes!$C$5)),AND(N666&lt;&gt;"",INT(N666)&gt;INT(Ajustes!$C$5))),"hay una fecha posterior a hoy",IF(AND(M666&lt;&gt;"",INT(M666)&lt;INT(C666)),"la fecha del estado es anterior a «Recibido el»",IF(AND(N666&lt;&gt;"",INT(N666)&lt;INT(C666)),"«Entregado el» es anterior a «Recibido el»",""))))))))))))))</f>
        <v/>
      </c>
      <c r="T666">
        <f>IF(COUNTA(B666:P666)&gt;0,1,0)</f>
        <v>0</v>
      </c>
      <c r="U666" t="str">
        <f>IF(T666=0,"",IF(AND(L666="Recibido",M666=""),IF(C666="","",C666),IF(M666="","",M666)))</f>
        <v/>
      </c>
      <c r="V666" t="str">
        <f>IF(OR(T666=0,NOT(ISNUMBER(MATCH(L666,Ajustes!$B$9:$B$17,0)))),"",IF(INDEX(Ajustes!$C$9:$C$17,MATCH(L666,Ajustes!$B$9:$B$17,0))="","",INDEX(Ajustes!$C$9:$C$17,MATCH(L666,Ajustes!$B$9:$B$17,0))))</f>
        <v/>
      </c>
      <c r="W666">
        <f>IF(AND(T666=1,N666="",OR(L666="Recibido",L666="Confirmado",L666="Preparado",L666="En reparto",L666="Incidencia")),1,0)</f>
        <v>0</v>
      </c>
      <c r="X666">
        <f>IF(S666&lt;&gt;"",1,0)</f>
        <v>0</v>
      </c>
      <c r="Y666">
        <f>IF(A666&lt;&gt;"",1,0)</f>
        <v>0</v>
      </c>
      <c r="Z666">
        <f>IF(T666=1,ROW()-5,0)</f>
        <v>0</v>
      </c>
    </row>
    <row r="667">
      <c r="A667" s="21" t="str">
        <f>IF(T667=0,"",IF(S667&lt;&gt;"","Revisa: "&amp;S667,IF(OR(L667="Cobrado",L667="Anulado"),"",IF(AND(N667="",OR(L667="Recibido",L667="Confirmado",L667="Preparado",L667="En reparto",L667="Incidencia"),ISNUMBER(I667),INT(Ajustes!$C$5)&gt;INT(I667)),"Retrasado",IF(OR(L667="Entregado",L667="Facturado"),IF(AND(ISNUMBER(V667),ISNUMBER(N667),INT(Ajustes!$C$5)-INT(N667)&gt;V667),IF(L667="Entregado","Sin facturar","Cobro vencido"),""),IF(AND(ISNUMBER(V667),ISNUMBER(Q667),Q667&gt;V667),INDEX(Ajustes!$E$9:$E$17,MATCH(L667,Ajustes!$B$9:$B$17,0)),""))))))</f>
        <v/>
      </c>
      <c r="B667" s="22" t="n"/>
      <c r="C667" s="23" t="n"/>
      <c r="D667" s="24" t="n"/>
      <c r="E667" s="25" t="n"/>
      <c r="F667" s="25" t="n"/>
      <c r="G667" s="25" t="n"/>
      <c r="H667" s="26" t="n"/>
      <c r="I667" s="23" t="n"/>
      <c r="J667" s="25" t="n"/>
      <c r="K667" s="25" t="n"/>
      <c r="L667" s="25" t="n"/>
      <c r="M667" s="23" t="n"/>
      <c r="N667" s="23" t="n"/>
      <c r="O667" s="27" t="n"/>
      <c r="P667" s="25" t="n"/>
      <c r="Q667" s="28" t="str">
        <f>IF(OR(T667=0,L667="Cobrado",L667="Anulado",NOT(ISNUMBER(U667))),"",MAX(0,INT(Ajustes!$C$5)-INT(U667)))</f>
        <v/>
      </c>
      <c r="R667" s="28" t="str">
        <f>IF(OR(T667=0,L667="Anulado",NOT(ISNUMBER(N667)),NOT(ISNUMBER(I667))),"",IF(INT(N667)=INT(I667),"Sí",IF(INT(N667)&gt;INT(I667),"Tarde","Antes")))</f>
        <v/>
      </c>
      <c r="S667" t="str">
        <f>IF(T667=0,"",IF(L667="","falta el estado",IF(NOT(ISNUMBER(MATCH(L667,Ajustes!$B$9:$B$17,0))),"el estado no es de la lista",IF(E667="","falta el cliente",IF(OR(AND(C667&lt;&gt;"",NOT(ISNUMBER(C667))),AND(I667&lt;&gt;"",NOT(ISNUMBER(I667))),AND(M667&lt;&gt;"",NOT(ISNUMBER(M667))),AND(N667&lt;&gt;"",NOT(ISNUMBER(N667)))),"hay una fecha mal escrita",IF(AND(H667&lt;&gt;"",NOT(ISNUMBER(H667))),"el importe no es un número",IF(C667="","falta «Recibido el»",IF(AND(L667&lt;&gt;"Recibido",L667&lt;&gt;"Anulado",I667=""),"falta la entrega acordada",IF(AND(L667&lt;&gt;"Recibido",L667&lt;&gt;"Anulado",M667=""),"falta la fecha del estado",IF(AND(OR(L667="Entregado",L667="Facturado",L667="Cobrado"),N667=""),"falta «Entregado el»",IF(AND(N667&lt;&gt;"",OR(L667="Recibido",L667="Confirmado",L667="Preparado",L667="En reparto")),"tiene «Entregado el»: cambia el estado",IF(OR(INT(C667)&gt;INT(Ajustes!$C$5),AND(M667&lt;&gt;"",INT(M667)&gt;INT(Ajustes!$C$5)),AND(N667&lt;&gt;"",INT(N667)&gt;INT(Ajustes!$C$5))),"hay una fecha posterior a hoy",IF(AND(M667&lt;&gt;"",INT(M667)&lt;INT(C667)),"la fecha del estado es anterior a «Recibido el»",IF(AND(N667&lt;&gt;"",INT(N667)&lt;INT(C667)),"«Entregado el» es anterior a «Recibido el»",""))))))))))))))</f>
        <v/>
      </c>
      <c r="T667">
        <f>IF(COUNTA(B667:P667)&gt;0,1,0)</f>
        <v>0</v>
      </c>
      <c r="U667" t="str">
        <f>IF(T667=0,"",IF(AND(L667="Recibido",M667=""),IF(C667="","",C667),IF(M667="","",M667)))</f>
        <v/>
      </c>
      <c r="V667" t="str">
        <f>IF(OR(T667=0,NOT(ISNUMBER(MATCH(L667,Ajustes!$B$9:$B$17,0)))),"",IF(INDEX(Ajustes!$C$9:$C$17,MATCH(L667,Ajustes!$B$9:$B$17,0))="","",INDEX(Ajustes!$C$9:$C$17,MATCH(L667,Ajustes!$B$9:$B$17,0))))</f>
        <v/>
      </c>
      <c r="W667">
        <f>IF(AND(T667=1,N667="",OR(L667="Recibido",L667="Confirmado",L667="Preparado",L667="En reparto",L667="Incidencia")),1,0)</f>
        <v>0</v>
      </c>
      <c r="X667">
        <f>IF(S667&lt;&gt;"",1,0)</f>
        <v>0</v>
      </c>
      <c r="Y667">
        <f>IF(A667&lt;&gt;"",1,0)</f>
        <v>0</v>
      </c>
      <c r="Z667">
        <f>IF(T667=1,ROW()-5,0)</f>
        <v>0</v>
      </c>
    </row>
    <row r="668">
      <c r="A668" s="21" t="str">
        <f>IF(T668=0,"",IF(S668&lt;&gt;"","Revisa: "&amp;S668,IF(OR(L668="Cobrado",L668="Anulado"),"",IF(AND(N668="",OR(L668="Recibido",L668="Confirmado",L668="Preparado",L668="En reparto",L668="Incidencia"),ISNUMBER(I668),INT(Ajustes!$C$5)&gt;INT(I668)),"Retrasado",IF(OR(L668="Entregado",L668="Facturado"),IF(AND(ISNUMBER(V668),ISNUMBER(N668),INT(Ajustes!$C$5)-INT(N668)&gt;V668),IF(L668="Entregado","Sin facturar","Cobro vencido"),""),IF(AND(ISNUMBER(V668),ISNUMBER(Q668),Q668&gt;V668),INDEX(Ajustes!$E$9:$E$17,MATCH(L668,Ajustes!$B$9:$B$17,0)),""))))))</f>
        <v/>
      </c>
      <c r="B668" s="22" t="n"/>
      <c r="C668" s="23" t="n"/>
      <c r="D668" s="24" t="n"/>
      <c r="E668" s="25" t="n"/>
      <c r="F668" s="25" t="n"/>
      <c r="G668" s="25" t="n"/>
      <c r="H668" s="26" t="n"/>
      <c r="I668" s="23" t="n"/>
      <c r="J668" s="25" t="n"/>
      <c r="K668" s="25" t="n"/>
      <c r="L668" s="25" t="n"/>
      <c r="M668" s="23" t="n"/>
      <c r="N668" s="23" t="n"/>
      <c r="O668" s="27" t="n"/>
      <c r="P668" s="25" t="n"/>
      <c r="Q668" s="28" t="str">
        <f>IF(OR(T668=0,L668="Cobrado",L668="Anulado",NOT(ISNUMBER(U668))),"",MAX(0,INT(Ajustes!$C$5)-INT(U668)))</f>
        <v/>
      </c>
      <c r="R668" s="28" t="str">
        <f>IF(OR(T668=0,L668="Anulado",NOT(ISNUMBER(N668)),NOT(ISNUMBER(I668))),"",IF(INT(N668)=INT(I668),"Sí",IF(INT(N668)&gt;INT(I668),"Tarde","Antes")))</f>
        <v/>
      </c>
      <c r="S668" t="str">
        <f>IF(T668=0,"",IF(L668="","falta el estado",IF(NOT(ISNUMBER(MATCH(L668,Ajustes!$B$9:$B$17,0))),"el estado no es de la lista",IF(E668="","falta el cliente",IF(OR(AND(C668&lt;&gt;"",NOT(ISNUMBER(C668))),AND(I668&lt;&gt;"",NOT(ISNUMBER(I668))),AND(M668&lt;&gt;"",NOT(ISNUMBER(M668))),AND(N668&lt;&gt;"",NOT(ISNUMBER(N668)))),"hay una fecha mal escrita",IF(AND(H668&lt;&gt;"",NOT(ISNUMBER(H668))),"el importe no es un número",IF(C668="","falta «Recibido el»",IF(AND(L668&lt;&gt;"Recibido",L668&lt;&gt;"Anulado",I668=""),"falta la entrega acordada",IF(AND(L668&lt;&gt;"Recibido",L668&lt;&gt;"Anulado",M668=""),"falta la fecha del estado",IF(AND(OR(L668="Entregado",L668="Facturado",L668="Cobrado"),N668=""),"falta «Entregado el»",IF(AND(N668&lt;&gt;"",OR(L668="Recibido",L668="Confirmado",L668="Preparado",L668="En reparto")),"tiene «Entregado el»: cambia el estado",IF(OR(INT(C668)&gt;INT(Ajustes!$C$5),AND(M668&lt;&gt;"",INT(M668)&gt;INT(Ajustes!$C$5)),AND(N668&lt;&gt;"",INT(N668)&gt;INT(Ajustes!$C$5))),"hay una fecha posterior a hoy",IF(AND(M668&lt;&gt;"",INT(M668)&lt;INT(C668)),"la fecha del estado es anterior a «Recibido el»",IF(AND(N668&lt;&gt;"",INT(N668)&lt;INT(C668)),"«Entregado el» es anterior a «Recibido el»",""))))))))))))))</f>
        <v/>
      </c>
      <c r="T668">
        <f>IF(COUNTA(B668:P668)&gt;0,1,0)</f>
        <v>0</v>
      </c>
      <c r="U668" t="str">
        <f>IF(T668=0,"",IF(AND(L668="Recibido",M668=""),IF(C668="","",C668),IF(M668="","",M668)))</f>
        <v/>
      </c>
      <c r="V668" t="str">
        <f>IF(OR(T668=0,NOT(ISNUMBER(MATCH(L668,Ajustes!$B$9:$B$17,0)))),"",IF(INDEX(Ajustes!$C$9:$C$17,MATCH(L668,Ajustes!$B$9:$B$17,0))="","",INDEX(Ajustes!$C$9:$C$17,MATCH(L668,Ajustes!$B$9:$B$17,0))))</f>
        <v/>
      </c>
      <c r="W668">
        <f>IF(AND(T668=1,N668="",OR(L668="Recibido",L668="Confirmado",L668="Preparado",L668="En reparto",L668="Incidencia")),1,0)</f>
        <v>0</v>
      </c>
      <c r="X668">
        <f>IF(S668&lt;&gt;"",1,0)</f>
        <v>0</v>
      </c>
      <c r="Y668">
        <f>IF(A668&lt;&gt;"",1,0)</f>
        <v>0</v>
      </c>
      <c r="Z668">
        <f>IF(T668=1,ROW()-5,0)</f>
        <v>0</v>
      </c>
    </row>
    <row r="669">
      <c r="A669" s="21" t="str">
        <f>IF(T669=0,"",IF(S669&lt;&gt;"","Revisa: "&amp;S669,IF(OR(L669="Cobrado",L669="Anulado"),"",IF(AND(N669="",OR(L669="Recibido",L669="Confirmado",L669="Preparado",L669="En reparto",L669="Incidencia"),ISNUMBER(I669),INT(Ajustes!$C$5)&gt;INT(I669)),"Retrasado",IF(OR(L669="Entregado",L669="Facturado"),IF(AND(ISNUMBER(V669),ISNUMBER(N669),INT(Ajustes!$C$5)-INT(N669)&gt;V669),IF(L669="Entregado","Sin facturar","Cobro vencido"),""),IF(AND(ISNUMBER(V669),ISNUMBER(Q669),Q669&gt;V669),INDEX(Ajustes!$E$9:$E$17,MATCH(L669,Ajustes!$B$9:$B$17,0)),""))))))</f>
        <v/>
      </c>
      <c r="B669" s="22" t="n"/>
      <c r="C669" s="23" t="n"/>
      <c r="D669" s="24" t="n"/>
      <c r="E669" s="25" t="n"/>
      <c r="F669" s="25" t="n"/>
      <c r="G669" s="25" t="n"/>
      <c r="H669" s="26" t="n"/>
      <c r="I669" s="23" t="n"/>
      <c r="J669" s="25" t="n"/>
      <c r="K669" s="25" t="n"/>
      <c r="L669" s="25" t="n"/>
      <c r="M669" s="23" t="n"/>
      <c r="N669" s="23" t="n"/>
      <c r="O669" s="27" t="n"/>
      <c r="P669" s="25" t="n"/>
      <c r="Q669" s="28" t="str">
        <f>IF(OR(T669=0,L669="Cobrado",L669="Anulado",NOT(ISNUMBER(U669))),"",MAX(0,INT(Ajustes!$C$5)-INT(U669)))</f>
        <v/>
      </c>
      <c r="R669" s="28" t="str">
        <f>IF(OR(T669=0,L669="Anulado",NOT(ISNUMBER(N669)),NOT(ISNUMBER(I669))),"",IF(INT(N669)=INT(I669),"Sí",IF(INT(N669)&gt;INT(I669),"Tarde","Antes")))</f>
        <v/>
      </c>
      <c r="S669" t="str">
        <f>IF(T669=0,"",IF(L669="","falta el estado",IF(NOT(ISNUMBER(MATCH(L669,Ajustes!$B$9:$B$17,0))),"el estado no es de la lista",IF(E669="","falta el cliente",IF(OR(AND(C669&lt;&gt;"",NOT(ISNUMBER(C669))),AND(I669&lt;&gt;"",NOT(ISNUMBER(I669))),AND(M669&lt;&gt;"",NOT(ISNUMBER(M669))),AND(N669&lt;&gt;"",NOT(ISNUMBER(N669)))),"hay una fecha mal escrita",IF(AND(H669&lt;&gt;"",NOT(ISNUMBER(H669))),"el importe no es un número",IF(C669="","falta «Recibido el»",IF(AND(L669&lt;&gt;"Recibido",L669&lt;&gt;"Anulado",I669=""),"falta la entrega acordada",IF(AND(L669&lt;&gt;"Recibido",L669&lt;&gt;"Anulado",M669=""),"falta la fecha del estado",IF(AND(OR(L669="Entregado",L669="Facturado",L669="Cobrado"),N669=""),"falta «Entregado el»",IF(AND(N669&lt;&gt;"",OR(L669="Recibido",L669="Confirmado",L669="Preparado",L669="En reparto")),"tiene «Entregado el»: cambia el estado",IF(OR(INT(C669)&gt;INT(Ajustes!$C$5),AND(M669&lt;&gt;"",INT(M669)&gt;INT(Ajustes!$C$5)),AND(N669&lt;&gt;"",INT(N669)&gt;INT(Ajustes!$C$5))),"hay una fecha posterior a hoy",IF(AND(M669&lt;&gt;"",INT(M669)&lt;INT(C669)),"la fecha del estado es anterior a «Recibido el»",IF(AND(N669&lt;&gt;"",INT(N669)&lt;INT(C669)),"«Entregado el» es anterior a «Recibido el»",""))))))))))))))</f>
        <v/>
      </c>
      <c r="T669">
        <f>IF(COUNTA(B669:P669)&gt;0,1,0)</f>
        <v>0</v>
      </c>
      <c r="U669" t="str">
        <f>IF(T669=0,"",IF(AND(L669="Recibido",M669=""),IF(C669="","",C669),IF(M669="","",M669)))</f>
        <v/>
      </c>
      <c r="V669" t="str">
        <f>IF(OR(T669=0,NOT(ISNUMBER(MATCH(L669,Ajustes!$B$9:$B$17,0)))),"",IF(INDEX(Ajustes!$C$9:$C$17,MATCH(L669,Ajustes!$B$9:$B$17,0))="","",INDEX(Ajustes!$C$9:$C$17,MATCH(L669,Ajustes!$B$9:$B$17,0))))</f>
        <v/>
      </c>
      <c r="W669">
        <f>IF(AND(T669=1,N669="",OR(L669="Recibido",L669="Confirmado",L669="Preparado",L669="En reparto",L669="Incidencia")),1,0)</f>
        <v>0</v>
      </c>
      <c r="X669">
        <f>IF(S669&lt;&gt;"",1,0)</f>
        <v>0</v>
      </c>
      <c r="Y669">
        <f>IF(A669&lt;&gt;"",1,0)</f>
        <v>0</v>
      </c>
      <c r="Z669">
        <f>IF(T669=1,ROW()-5,0)</f>
        <v>0</v>
      </c>
    </row>
    <row r="670">
      <c r="A670" s="21" t="str">
        <f>IF(T670=0,"",IF(S670&lt;&gt;"","Revisa: "&amp;S670,IF(OR(L670="Cobrado",L670="Anulado"),"",IF(AND(N670="",OR(L670="Recibido",L670="Confirmado",L670="Preparado",L670="En reparto",L670="Incidencia"),ISNUMBER(I670),INT(Ajustes!$C$5)&gt;INT(I670)),"Retrasado",IF(OR(L670="Entregado",L670="Facturado"),IF(AND(ISNUMBER(V670),ISNUMBER(N670),INT(Ajustes!$C$5)-INT(N670)&gt;V670),IF(L670="Entregado","Sin facturar","Cobro vencido"),""),IF(AND(ISNUMBER(V670),ISNUMBER(Q670),Q670&gt;V670),INDEX(Ajustes!$E$9:$E$17,MATCH(L670,Ajustes!$B$9:$B$17,0)),""))))))</f>
        <v/>
      </c>
      <c r="B670" s="22" t="n"/>
      <c r="C670" s="23" t="n"/>
      <c r="D670" s="24" t="n"/>
      <c r="E670" s="25" t="n"/>
      <c r="F670" s="25" t="n"/>
      <c r="G670" s="25" t="n"/>
      <c r="H670" s="26" t="n"/>
      <c r="I670" s="23" t="n"/>
      <c r="J670" s="25" t="n"/>
      <c r="K670" s="25" t="n"/>
      <c r="L670" s="25" t="n"/>
      <c r="M670" s="23" t="n"/>
      <c r="N670" s="23" t="n"/>
      <c r="O670" s="27" t="n"/>
      <c r="P670" s="25" t="n"/>
      <c r="Q670" s="28" t="str">
        <f>IF(OR(T670=0,L670="Cobrado",L670="Anulado",NOT(ISNUMBER(U670))),"",MAX(0,INT(Ajustes!$C$5)-INT(U670)))</f>
        <v/>
      </c>
      <c r="R670" s="28" t="str">
        <f>IF(OR(T670=0,L670="Anulado",NOT(ISNUMBER(N670)),NOT(ISNUMBER(I670))),"",IF(INT(N670)=INT(I670),"Sí",IF(INT(N670)&gt;INT(I670),"Tarde","Antes")))</f>
        <v/>
      </c>
      <c r="S670" t="str">
        <f>IF(T670=0,"",IF(L670="","falta el estado",IF(NOT(ISNUMBER(MATCH(L670,Ajustes!$B$9:$B$17,0))),"el estado no es de la lista",IF(E670="","falta el cliente",IF(OR(AND(C670&lt;&gt;"",NOT(ISNUMBER(C670))),AND(I670&lt;&gt;"",NOT(ISNUMBER(I670))),AND(M670&lt;&gt;"",NOT(ISNUMBER(M670))),AND(N670&lt;&gt;"",NOT(ISNUMBER(N670)))),"hay una fecha mal escrita",IF(AND(H670&lt;&gt;"",NOT(ISNUMBER(H670))),"el importe no es un número",IF(C670="","falta «Recibido el»",IF(AND(L670&lt;&gt;"Recibido",L670&lt;&gt;"Anulado",I670=""),"falta la entrega acordada",IF(AND(L670&lt;&gt;"Recibido",L670&lt;&gt;"Anulado",M670=""),"falta la fecha del estado",IF(AND(OR(L670="Entregado",L670="Facturado",L670="Cobrado"),N670=""),"falta «Entregado el»",IF(AND(N670&lt;&gt;"",OR(L670="Recibido",L670="Confirmado",L670="Preparado",L670="En reparto")),"tiene «Entregado el»: cambia el estado",IF(OR(INT(C670)&gt;INT(Ajustes!$C$5),AND(M670&lt;&gt;"",INT(M670)&gt;INT(Ajustes!$C$5)),AND(N670&lt;&gt;"",INT(N670)&gt;INT(Ajustes!$C$5))),"hay una fecha posterior a hoy",IF(AND(M670&lt;&gt;"",INT(M670)&lt;INT(C670)),"la fecha del estado es anterior a «Recibido el»",IF(AND(N670&lt;&gt;"",INT(N670)&lt;INT(C670)),"«Entregado el» es anterior a «Recibido el»",""))))))))))))))</f>
        <v/>
      </c>
      <c r="T670">
        <f>IF(COUNTA(B670:P670)&gt;0,1,0)</f>
        <v>0</v>
      </c>
      <c r="U670" t="str">
        <f>IF(T670=0,"",IF(AND(L670="Recibido",M670=""),IF(C670="","",C670),IF(M670="","",M670)))</f>
        <v/>
      </c>
      <c r="V670" t="str">
        <f>IF(OR(T670=0,NOT(ISNUMBER(MATCH(L670,Ajustes!$B$9:$B$17,0)))),"",IF(INDEX(Ajustes!$C$9:$C$17,MATCH(L670,Ajustes!$B$9:$B$17,0))="","",INDEX(Ajustes!$C$9:$C$17,MATCH(L670,Ajustes!$B$9:$B$17,0))))</f>
        <v/>
      </c>
      <c r="W670">
        <f>IF(AND(T670=1,N670="",OR(L670="Recibido",L670="Confirmado",L670="Preparado",L670="En reparto",L670="Incidencia")),1,0)</f>
        <v>0</v>
      </c>
      <c r="X670">
        <f>IF(S670&lt;&gt;"",1,0)</f>
        <v>0</v>
      </c>
      <c r="Y670">
        <f>IF(A670&lt;&gt;"",1,0)</f>
        <v>0</v>
      </c>
      <c r="Z670">
        <f>IF(T670=1,ROW()-5,0)</f>
        <v>0</v>
      </c>
    </row>
    <row r="671">
      <c r="A671" s="21" t="str">
        <f>IF(T671=0,"",IF(S671&lt;&gt;"","Revisa: "&amp;S671,IF(OR(L671="Cobrado",L671="Anulado"),"",IF(AND(N671="",OR(L671="Recibido",L671="Confirmado",L671="Preparado",L671="En reparto",L671="Incidencia"),ISNUMBER(I671),INT(Ajustes!$C$5)&gt;INT(I671)),"Retrasado",IF(OR(L671="Entregado",L671="Facturado"),IF(AND(ISNUMBER(V671),ISNUMBER(N671),INT(Ajustes!$C$5)-INT(N671)&gt;V671),IF(L671="Entregado","Sin facturar","Cobro vencido"),""),IF(AND(ISNUMBER(V671),ISNUMBER(Q671),Q671&gt;V671),INDEX(Ajustes!$E$9:$E$17,MATCH(L671,Ajustes!$B$9:$B$17,0)),""))))))</f>
        <v/>
      </c>
      <c r="B671" s="22" t="n"/>
      <c r="C671" s="23" t="n"/>
      <c r="D671" s="24" t="n"/>
      <c r="E671" s="25" t="n"/>
      <c r="F671" s="25" t="n"/>
      <c r="G671" s="25" t="n"/>
      <c r="H671" s="26" t="n"/>
      <c r="I671" s="23" t="n"/>
      <c r="J671" s="25" t="n"/>
      <c r="K671" s="25" t="n"/>
      <c r="L671" s="25" t="n"/>
      <c r="M671" s="23" t="n"/>
      <c r="N671" s="23" t="n"/>
      <c r="O671" s="27" t="n"/>
      <c r="P671" s="25" t="n"/>
      <c r="Q671" s="28" t="str">
        <f>IF(OR(T671=0,L671="Cobrado",L671="Anulado",NOT(ISNUMBER(U671))),"",MAX(0,INT(Ajustes!$C$5)-INT(U671)))</f>
        <v/>
      </c>
      <c r="R671" s="28" t="str">
        <f>IF(OR(T671=0,L671="Anulado",NOT(ISNUMBER(N671)),NOT(ISNUMBER(I671))),"",IF(INT(N671)=INT(I671),"Sí",IF(INT(N671)&gt;INT(I671),"Tarde","Antes")))</f>
        <v/>
      </c>
      <c r="S671" t="str">
        <f>IF(T671=0,"",IF(L671="","falta el estado",IF(NOT(ISNUMBER(MATCH(L671,Ajustes!$B$9:$B$17,0))),"el estado no es de la lista",IF(E671="","falta el cliente",IF(OR(AND(C671&lt;&gt;"",NOT(ISNUMBER(C671))),AND(I671&lt;&gt;"",NOT(ISNUMBER(I671))),AND(M671&lt;&gt;"",NOT(ISNUMBER(M671))),AND(N671&lt;&gt;"",NOT(ISNUMBER(N671)))),"hay una fecha mal escrita",IF(AND(H671&lt;&gt;"",NOT(ISNUMBER(H671))),"el importe no es un número",IF(C671="","falta «Recibido el»",IF(AND(L671&lt;&gt;"Recibido",L671&lt;&gt;"Anulado",I671=""),"falta la entrega acordada",IF(AND(L671&lt;&gt;"Recibido",L671&lt;&gt;"Anulado",M671=""),"falta la fecha del estado",IF(AND(OR(L671="Entregado",L671="Facturado",L671="Cobrado"),N671=""),"falta «Entregado el»",IF(AND(N671&lt;&gt;"",OR(L671="Recibido",L671="Confirmado",L671="Preparado",L671="En reparto")),"tiene «Entregado el»: cambia el estado",IF(OR(INT(C671)&gt;INT(Ajustes!$C$5),AND(M671&lt;&gt;"",INT(M671)&gt;INT(Ajustes!$C$5)),AND(N671&lt;&gt;"",INT(N671)&gt;INT(Ajustes!$C$5))),"hay una fecha posterior a hoy",IF(AND(M671&lt;&gt;"",INT(M671)&lt;INT(C671)),"la fecha del estado es anterior a «Recibido el»",IF(AND(N671&lt;&gt;"",INT(N671)&lt;INT(C671)),"«Entregado el» es anterior a «Recibido el»",""))))))))))))))</f>
        <v/>
      </c>
      <c r="T671">
        <f>IF(COUNTA(B671:P671)&gt;0,1,0)</f>
        <v>0</v>
      </c>
      <c r="U671" t="str">
        <f>IF(T671=0,"",IF(AND(L671="Recibido",M671=""),IF(C671="","",C671),IF(M671="","",M671)))</f>
        <v/>
      </c>
      <c r="V671" t="str">
        <f>IF(OR(T671=0,NOT(ISNUMBER(MATCH(L671,Ajustes!$B$9:$B$17,0)))),"",IF(INDEX(Ajustes!$C$9:$C$17,MATCH(L671,Ajustes!$B$9:$B$17,0))="","",INDEX(Ajustes!$C$9:$C$17,MATCH(L671,Ajustes!$B$9:$B$17,0))))</f>
        <v/>
      </c>
      <c r="W671">
        <f>IF(AND(T671=1,N671="",OR(L671="Recibido",L671="Confirmado",L671="Preparado",L671="En reparto",L671="Incidencia")),1,0)</f>
        <v>0</v>
      </c>
      <c r="X671">
        <f>IF(S671&lt;&gt;"",1,0)</f>
        <v>0</v>
      </c>
      <c r="Y671">
        <f>IF(A671&lt;&gt;"",1,0)</f>
        <v>0</v>
      </c>
      <c r="Z671">
        <f>IF(T671=1,ROW()-5,0)</f>
        <v>0</v>
      </c>
    </row>
    <row r="672">
      <c r="A672" s="21" t="str">
        <f>IF(T672=0,"",IF(S672&lt;&gt;"","Revisa: "&amp;S672,IF(OR(L672="Cobrado",L672="Anulado"),"",IF(AND(N672="",OR(L672="Recibido",L672="Confirmado",L672="Preparado",L672="En reparto",L672="Incidencia"),ISNUMBER(I672),INT(Ajustes!$C$5)&gt;INT(I672)),"Retrasado",IF(OR(L672="Entregado",L672="Facturado"),IF(AND(ISNUMBER(V672),ISNUMBER(N672),INT(Ajustes!$C$5)-INT(N672)&gt;V672),IF(L672="Entregado","Sin facturar","Cobro vencido"),""),IF(AND(ISNUMBER(V672),ISNUMBER(Q672),Q672&gt;V672),INDEX(Ajustes!$E$9:$E$17,MATCH(L672,Ajustes!$B$9:$B$17,0)),""))))))</f>
        <v/>
      </c>
      <c r="B672" s="22" t="n"/>
      <c r="C672" s="23" t="n"/>
      <c r="D672" s="24" t="n"/>
      <c r="E672" s="25" t="n"/>
      <c r="F672" s="25" t="n"/>
      <c r="G672" s="25" t="n"/>
      <c r="H672" s="26" t="n"/>
      <c r="I672" s="23" t="n"/>
      <c r="J672" s="25" t="n"/>
      <c r="K672" s="25" t="n"/>
      <c r="L672" s="25" t="n"/>
      <c r="M672" s="23" t="n"/>
      <c r="N672" s="23" t="n"/>
      <c r="O672" s="27" t="n"/>
      <c r="P672" s="25" t="n"/>
      <c r="Q672" s="28" t="str">
        <f>IF(OR(T672=0,L672="Cobrado",L672="Anulado",NOT(ISNUMBER(U672))),"",MAX(0,INT(Ajustes!$C$5)-INT(U672)))</f>
        <v/>
      </c>
      <c r="R672" s="28" t="str">
        <f>IF(OR(T672=0,L672="Anulado",NOT(ISNUMBER(N672)),NOT(ISNUMBER(I672))),"",IF(INT(N672)=INT(I672),"Sí",IF(INT(N672)&gt;INT(I672),"Tarde","Antes")))</f>
        <v/>
      </c>
      <c r="S672" t="str">
        <f>IF(T672=0,"",IF(L672="","falta el estado",IF(NOT(ISNUMBER(MATCH(L672,Ajustes!$B$9:$B$17,0))),"el estado no es de la lista",IF(E672="","falta el cliente",IF(OR(AND(C672&lt;&gt;"",NOT(ISNUMBER(C672))),AND(I672&lt;&gt;"",NOT(ISNUMBER(I672))),AND(M672&lt;&gt;"",NOT(ISNUMBER(M672))),AND(N672&lt;&gt;"",NOT(ISNUMBER(N672)))),"hay una fecha mal escrita",IF(AND(H672&lt;&gt;"",NOT(ISNUMBER(H672))),"el importe no es un número",IF(C672="","falta «Recibido el»",IF(AND(L672&lt;&gt;"Recibido",L672&lt;&gt;"Anulado",I672=""),"falta la entrega acordada",IF(AND(L672&lt;&gt;"Recibido",L672&lt;&gt;"Anulado",M672=""),"falta la fecha del estado",IF(AND(OR(L672="Entregado",L672="Facturado",L672="Cobrado"),N672=""),"falta «Entregado el»",IF(AND(N672&lt;&gt;"",OR(L672="Recibido",L672="Confirmado",L672="Preparado",L672="En reparto")),"tiene «Entregado el»: cambia el estado",IF(OR(INT(C672)&gt;INT(Ajustes!$C$5),AND(M672&lt;&gt;"",INT(M672)&gt;INT(Ajustes!$C$5)),AND(N672&lt;&gt;"",INT(N672)&gt;INT(Ajustes!$C$5))),"hay una fecha posterior a hoy",IF(AND(M672&lt;&gt;"",INT(M672)&lt;INT(C672)),"la fecha del estado es anterior a «Recibido el»",IF(AND(N672&lt;&gt;"",INT(N672)&lt;INT(C672)),"«Entregado el» es anterior a «Recibido el»",""))))))))))))))</f>
        <v/>
      </c>
      <c r="T672">
        <f>IF(COUNTA(B672:P672)&gt;0,1,0)</f>
        <v>0</v>
      </c>
      <c r="U672" t="str">
        <f>IF(T672=0,"",IF(AND(L672="Recibido",M672=""),IF(C672="","",C672),IF(M672="","",M672)))</f>
        <v/>
      </c>
      <c r="V672" t="str">
        <f>IF(OR(T672=0,NOT(ISNUMBER(MATCH(L672,Ajustes!$B$9:$B$17,0)))),"",IF(INDEX(Ajustes!$C$9:$C$17,MATCH(L672,Ajustes!$B$9:$B$17,0))="","",INDEX(Ajustes!$C$9:$C$17,MATCH(L672,Ajustes!$B$9:$B$17,0))))</f>
        <v/>
      </c>
      <c r="W672">
        <f>IF(AND(T672=1,N672="",OR(L672="Recibido",L672="Confirmado",L672="Preparado",L672="En reparto",L672="Incidencia")),1,0)</f>
        <v>0</v>
      </c>
      <c r="X672">
        <f>IF(S672&lt;&gt;"",1,0)</f>
        <v>0</v>
      </c>
      <c r="Y672">
        <f>IF(A672&lt;&gt;"",1,0)</f>
        <v>0</v>
      </c>
      <c r="Z672">
        <f>IF(T672=1,ROW()-5,0)</f>
        <v>0</v>
      </c>
    </row>
    <row r="673">
      <c r="A673" s="21" t="str">
        <f>IF(T673=0,"",IF(S673&lt;&gt;"","Revisa: "&amp;S673,IF(OR(L673="Cobrado",L673="Anulado"),"",IF(AND(N673="",OR(L673="Recibido",L673="Confirmado",L673="Preparado",L673="En reparto",L673="Incidencia"),ISNUMBER(I673),INT(Ajustes!$C$5)&gt;INT(I673)),"Retrasado",IF(OR(L673="Entregado",L673="Facturado"),IF(AND(ISNUMBER(V673),ISNUMBER(N673),INT(Ajustes!$C$5)-INT(N673)&gt;V673),IF(L673="Entregado","Sin facturar","Cobro vencido"),""),IF(AND(ISNUMBER(V673),ISNUMBER(Q673),Q673&gt;V673),INDEX(Ajustes!$E$9:$E$17,MATCH(L673,Ajustes!$B$9:$B$17,0)),""))))))</f>
        <v/>
      </c>
      <c r="B673" s="22" t="n"/>
      <c r="C673" s="23" t="n"/>
      <c r="D673" s="24" t="n"/>
      <c r="E673" s="25" t="n"/>
      <c r="F673" s="25" t="n"/>
      <c r="G673" s="25" t="n"/>
      <c r="H673" s="26" t="n"/>
      <c r="I673" s="23" t="n"/>
      <c r="J673" s="25" t="n"/>
      <c r="K673" s="25" t="n"/>
      <c r="L673" s="25" t="n"/>
      <c r="M673" s="23" t="n"/>
      <c r="N673" s="23" t="n"/>
      <c r="O673" s="27" t="n"/>
      <c r="P673" s="25" t="n"/>
      <c r="Q673" s="28" t="str">
        <f>IF(OR(T673=0,L673="Cobrado",L673="Anulado",NOT(ISNUMBER(U673))),"",MAX(0,INT(Ajustes!$C$5)-INT(U673)))</f>
        <v/>
      </c>
      <c r="R673" s="28" t="str">
        <f>IF(OR(T673=0,L673="Anulado",NOT(ISNUMBER(N673)),NOT(ISNUMBER(I673))),"",IF(INT(N673)=INT(I673),"Sí",IF(INT(N673)&gt;INT(I673),"Tarde","Antes")))</f>
        <v/>
      </c>
      <c r="S673" t="str">
        <f>IF(T673=0,"",IF(L673="","falta el estado",IF(NOT(ISNUMBER(MATCH(L673,Ajustes!$B$9:$B$17,0))),"el estado no es de la lista",IF(E673="","falta el cliente",IF(OR(AND(C673&lt;&gt;"",NOT(ISNUMBER(C673))),AND(I673&lt;&gt;"",NOT(ISNUMBER(I673))),AND(M673&lt;&gt;"",NOT(ISNUMBER(M673))),AND(N673&lt;&gt;"",NOT(ISNUMBER(N673)))),"hay una fecha mal escrita",IF(AND(H673&lt;&gt;"",NOT(ISNUMBER(H673))),"el importe no es un número",IF(C673="","falta «Recibido el»",IF(AND(L673&lt;&gt;"Recibido",L673&lt;&gt;"Anulado",I673=""),"falta la entrega acordada",IF(AND(L673&lt;&gt;"Recibido",L673&lt;&gt;"Anulado",M673=""),"falta la fecha del estado",IF(AND(OR(L673="Entregado",L673="Facturado",L673="Cobrado"),N673=""),"falta «Entregado el»",IF(AND(N673&lt;&gt;"",OR(L673="Recibido",L673="Confirmado",L673="Preparado",L673="En reparto")),"tiene «Entregado el»: cambia el estado",IF(OR(INT(C673)&gt;INT(Ajustes!$C$5),AND(M673&lt;&gt;"",INT(M673)&gt;INT(Ajustes!$C$5)),AND(N673&lt;&gt;"",INT(N673)&gt;INT(Ajustes!$C$5))),"hay una fecha posterior a hoy",IF(AND(M673&lt;&gt;"",INT(M673)&lt;INT(C673)),"la fecha del estado es anterior a «Recibido el»",IF(AND(N673&lt;&gt;"",INT(N673)&lt;INT(C673)),"«Entregado el» es anterior a «Recibido el»",""))))))))))))))</f>
        <v/>
      </c>
      <c r="T673">
        <f>IF(COUNTA(B673:P673)&gt;0,1,0)</f>
        <v>0</v>
      </c>
      <c r="U673" t="str">
        <f>IF(T673=0,"",IF(AND(L673="Recibido",M673=""),IF(C673="","",C673),IF(M673="","",M673)))</f>
        <v/>
      </c>
      <c r="V673" t="str">
        <f>IF(OR(T673=0,NOT(ISNUMBER(MATCH(L673,Ajustes!$B$9:$B$17,0)))),"",IF(INDEX(Ajustes!$C$9:$C$17,MATCH(L673,Ajustes!$B$9:$B$17,0))="","",INDEX(Ajustes!$C$9:$C$17,MATCH(L673,Ajustes!$B$9:$B$17,0))))</f>
        <v/>
      </c>
      <c r="W673">
        <f>IF(AND(T673=1,N673="",OR(L673="Recibido",L673="Confirmado",L673="Preparado",L673="En reparto",L673="Incidencia")),1,0)</f>
        <v>0</v>
      </c>
      <c r="X673">
        <f>IF(S673&lt;&gt;"",1,0)</f>
        <v>0</v>
      </c>
      <c r="Y673">
        <f>IF(A673&lt;&gt;"",1,0)</f>
        <v>0</v>
      </c>
      <c r="Z673">
        <f>IF(T673=1,ROW()-5,0)</f>
        <v>0</v>
      </c>
    </row>
    <row r="674">
      <c r="A674" s="21" t="str">
        <f>IF(T674=0,"",IF(S674&lt;&gt;"","Revisa: "&amp;S674,IF(OR(L674="Cobrado",L674="Anulado"),"",IF(AND(N674="",OR(L674="Recibido",L674="Confirmado",L674="Preparado",L674="En reparto",L674="Incidencia"),ISNUMBER(I674),INT(Ajustes!$C$5)&gt;INT(I674)),"Retrasado",IF(OR(L674="Entregado",L674="Facturado"),IF(AND(ISNUMBER(V674),ISNUMBER(N674),INT(Ajustes!$C$5)-INT(N674)&gt;V674),IF(L674="Entregado","Sin facturar","Cobro vencido"),""),IF(AND(ISNUMBER(V674),ISNUMBER(Q674),Q674&gt;V674),INDEX(Ajustes!$E$9:$E$17,MATCH(L674,Ajustes!$B$9:$B$17,0)),""))))))</f>
        <v/>
      </c>
      <c r="B674" s="22" t="n"/>
      <c r="C674" s="23" t="n"/>
      <c r="D674" s="24" t="n"/>
      <c r="E674" s="25" t="n"/>
      <c r="F674" s="25" t="n"/>
      <c r="G674" s="25" t="n"/>
      <c r="H674" s="26" t="n"/>
      <c r="I674" s="23" t="n"/>
      <c r="J674" s="25" t="n"/>
      <c r="K674" s="25" t="n"/>
      <c r="L674" s="25" t="n"/>
      <c r="M674" s="23" t="n"/>
      <c r="N674" s="23" t="n"/>
      <c r="O674" s="27" t="n"/>
      <c r="P674" s="25" t="n"/>
      <c r="Q674" s="28" t="str">
        <f>IF(OR(T674=0,L674="Cobrado",L674="Anulado",NOT(ISNUMBER(U674))),"",MAX(0,INT(Ajustes!$C$5)-INT(U674)))</f>
        <v/>
      </c>
      <c r="R674" s="28" t="str">
        <f>IF(OR(T674=0,L674="Anulado",NOT(ISNUMBER(N674)),NOT(ISNUMBER(I674))),"",IF(INT(N674)=INT(I674),"Sí",IF(INT(N674)&gt;INT(I674),"Tarde","Antes")))</f>
        <v/>
      </c>
      <c r="S674" t="str">
        <f>IF(T674=0,"",IF(L674="","falta el estado",IF(NOT(ISNUMBER(MATCH(L674,Ajustes!$B$9:$B$17,0))),"el estado no es de la lista",IF(E674="","falta el cliente",IF(OR(AND(C674&lt;&gt;"",NOT(ISNUMBER(C674))),AND(I674&lt;&gt;"",NOT(ISNUMBER(I674))),AND(M674&lt;&gt;"",NOT(ISNUMBER(M674))),AND(N674&lt;&gt;"",NOT(ISNUMBER(N674)))),"hay una fecha mal escrita",IF(AND(H674&lt;&gt;"",NOT(ISNUMBER(H674))),"el importe no es un número",IF(C674="","falta «Recibido el»",IF(AND(L674&lt;&gt;"Recibido",L674&lt;&gt;"Anulado",I674=""),"falta la entrega acordada",IF(AND(L674&lt;&gt;"Recibido",L674&lt;&gt;"Anulado",M674=""),"falta la fecha del estado",IF(AND(OR(L674="Entregado",L674="Facturado",L674="Cobrado"),N674=""),"falta «Entregado el»",IF(AND(N674&lt;&gt;"",OR(L674="Recibido",L674="Confirmado",L674="Preparado",L674="En reparto")),"tiene «Entregado el»: cambia el estado",IF(OR(INT(C674)&gt;INT(Ajustes!$C$5),AND(M674&lt;&gt;"",INT(M674)&gt;INT(Ajustes!$C$5)),AND(N674&lt;&gt;"",INT(N674)&gt;INT(Ajustes!$C$5))),"hay una fecha posterior a hoy",IF(AND(M674&lt;&gt;"",INT(M674)&lt;INT(C674)),"la fecha del estado es anterior a «Recibido el»",IF(AND(N674&lt;&gt;"",INT(N674)&lt;INT(C674)),"«Entregado el» es anterior a «Recibido el»",""))))))))))))))</f>
        <v/>
      </c>
      <c r="T674">
        <f>IF(COUNTA(B674:P674)&gt;0,1,0)</f>
        <v>0</v>
      </c>
      <c r="U674" t="str">
        <f>IF(T674=0,"",IF(AND(L674="Recibido",M674=""),IF(C674="","",C674),IF(M674="","",M674)))</f>
        <v/>
      </c>
      <c r="V674" t="str">
        <f>IF(OR(T674=0,NOT(ISNUMBER(MATCH(L674,Ajustes!$B$9:$B$17,0)))),"",IF(INDEX(Ajustes!$C$9:$C$17,MATCH(L674,Ajustes!$B$9:$B$17,0))="","",INDEX(Ajustes!$C$9:$C$17,MATCH(L674,Ajustes!$B$9:$B$17,0))))</f>
        <v/>
      </c>
      <c r="W674">
        <f>IF(AND(T674=1,N674="",OR(L674="Recibido",L674="Confirmado",L674="Preparado",L674="En reparto",L674="Incidencia")),1,0)</f>
        <v>0</v>
      </c>
      <c r="X674">
        <f>IF(S674&lt;&gt;"",1,0)</f>
        <v>0</v>
      </c>
      <c r="Y674">
        <f>IF(A674&lt;&gt;"",1,0)</f>
        <v>0</v>
      </c>
      <c r="Z674">
        <f>IF(T674=1,ROW()-5,0)</f>
        <v>0</v>
      </c>
    </row>
    <row r="675">
      <c r="A675" s="21" t="str">
        <f>IF(T675=0,"",IF(S675&lt;&gt;"","Revisa: "&amp;S675,IF(OR(L675="Cobrado",L675="Anulado"),"",IF(AND(N675="",OR(L675="Recibido",L675="Confirmado",L675="Preparado",L675="En reparto",L675="Incidencia"),ISNUMBER(I675),INT(Ajustes!$C$5)&gt;INT(I675)),"Retrasado",IF(OR(L675="Entregado",L675="Facturado"),IF(AND(ISNUMBER(V675),ISNUMBER(N675),INT(Ajustes!$C$5)-INT(N675)&gt;V675),IF(L675="Entregado","Sin facturar","Cobro vencido"),""),IF(AND(ISNUMBER(V675),ISNUMBER(Q675),Q675&gt;V675),INDEX(Ajustes!$E$9:$E$17,MATCH(L675,Ajustes!$B$9:$B$17,0)),""))))))</f>
        <v/>
      </c>
      <c r="B675" s="22" t="n"/>
      <c r="C675" s="23" t="n"/>
      <c r="D675" s="24" t="n"/>
      <c r="E675" s="25" t="n"/>
      <c r="F675" s="25" t="n"/>
      <c r="G675" s="25" t="n"/>
      <c r="H675" s="26" t="n"/>
      <c r="I675" s="23" t="n"/>
      <c r="J675" s="25" t="n"/>
      <c r="K675" s="25" t="n"/>
      <c r="L675" s="25" t="n"/>
      <c r="M675" s="23" t="n"/>
      <c r="N675" s="23" t="n"/>
      <c r="O675" s="27" t="n"/>
      <c r="P675" s="25" t="n"/>
      <c r="Q675" s="28" t="str">
        <f>IF(OR(T675=0,L675="Cobrado",L675="Anulado",NOT(ISNUMBER(U675))),"",MAX(0,INT(Ajustes!$C$5)-INT(U675)))</f>
        <v/>
      </c>
      <c r="R675" s="28" t="str">
        <f>IF(OR(T675=0,L675="Anulado",NOT(ISNUMBER(N675)),NOT(ISNUMBER(I675))),"",IF(INT(N675)=INT(I675),"Sí",IF(INT(N675)&gt;INT(I675),"Tarde","Antes")))</f>
        <v/>
      </c>
      <c r="S675" t="str">
        <f>IF(T675=0,"",IF(L675="","falta el estado",IF(NOT(ISNUMBER(MATCH(L675,Ajustes!$B$9:$B$17,0))),"el estado no es de la lista",IF(E675="","falta el cliente",IF(OR(AND(C675&lt;&gt;"",NOT(ISNUMBER(C675))),AND(I675&lt;&gt;"",NOT(ISNUMBER(I675))),AND(M675&lt;&gt;"",NOT(ISNUMBER(M675))),AND(N675&lt;&gt;"",NOT(ISNUMBER(N675)))),"hay una fecha mal escrita",IF(AND(H675&lt;&gt;"",NOT(ISNUMBER(H675))),"el importe no es un número",IF(C675="","falta «Recibido el»",IF(AND(L675&lt;&gt;"Recibido",L675&lt;&gt;"Anulado",I675=""),"falta la entrega acordada",IF(AND(L675&lt;&gt;"Recibido",L675&lt;&gt;"Anulado",M675=""),"falta la fecha del estado",IF(AND(OR(L675="Entregado",L675="Facturado",L675="Cobrado"),N675=""),"falta «Entregado el»",IF(AND(N675&lt;&gt;"",OR(L675="Recibido",L675="Confirmado",L675="Preparado",L675="En reparto")),"tiene «Entregado el»: cambia el estado",IF(OR(INT(C675)&gt;INT(Ajustes!$C$5),AND(M675&lt;&gt;"",INT(M675)&gt;INT(Ajustes!$C$5)),AND(N675&lt;&gt;"",INT(N675)&gt;INT(Ajustes!$C$5))),"hay una fecha posterior a hoy",IF(AND(M675&lt;&gt;"",INT(M675)&lt;INT(C675)),"la fecha del estado es anterior a «Recibido el»",IF(AND(N675&lt;&gt;"",INT(N675)&lt;INT(C675)),"«Entregado el» es anterior a «Recibido el»",""))))))))))))))</f>
        <v/>
      </c>
      <c r="T675">
        <f>IF(COUNTA(B675:P675)&gt;0,1,0)</f>
        <v>0</v>
      </c>
      <c r="U675" t="str">
        <f>IF(T675=0,"",IF(AND(L675="Recibido",M675=""),IF(C675="","",C675),IF(M675="","",M675)))</f>
        <v/>
      </c>
      <c r="V675" t="str">
        <f>IF(OR(T675=0,NOT(ISNUMBER(MATCH(L675,Ajustes!$B$9:$B$17,0)))),"",IF(INDEX(Ajustes!$C$9:$C$17,MATCH(L675,Ajustes!$B$9:$B$17,0))="","",INDEX(Ajustes!$C$9:$C$17,MATCH(L675,Ajustes!$B$9:$B$17,0))))</f>
        <v/>
      </c>
      <c r="W675">
        <f>IF(AND(T675=1,N675="",OR(L675="Recibido",L675="Confirmado",L675="Preparado",L675="En reparto",L675="Incidencia")),1,0)</f>
        <v>0</v>
      </c>
      <c r="X675">
        <f>IF(S675&lt;&gt;"",1,0)</f>
        <v>0</v>
      </c>
      <c r="Y675">
        <f>IF(A675&lt;&gt;"",1,0)</f>
        <v>0</v>
      </c>
      <c r="Z675">
        <f>IF(T675=1,ROW()-5,0)</f>
        <v>0</v>
      </c>
    </row>
    <row r="676">
      <c r="A676" s="21" t="str">
        <f>IF(T676=0,"",IF(S676&lt;&gt;"","Revisa: "&amp;S676,IF(OR(L676="Cobrado",L676="Anulado"),"",IF(AND(N676="",OR(L676="Recibido",L676="Confirmado",L676="Preparado",L676="En reparto",L676="Incidencia"),ISNUMBER(I676),INT(Ajustes!$C$5)&gt;INT(I676)),"Retrasado",IF(OR(L676="Entregado",L676="Facturado"),IF(AND(ISNUMBER(V676),ISNUMBER(N676),INT(Ajustes!$C$5)-INT(N676)&gt;V676),IF(L676="Entregado","Sin facturar","Cobro vencido"),""),IF(AND(ISNUMBER(V676),ISNUMBER(Q676),Q676&gt;V676),INDEX(Ajustes!$E$9:$E$17,MATCH(L676,Ajustes!$B$9:$B$17,0)),""))))))</f>
        <v/>
      </c>
      <c r="B676" s="22" t="n"/>
      <c r="C676" s="23" t="n"/>
      <c r="D676" s="24" t="n"/>
      <c r="E676" s="25" t="n"/>
      <c r="F676" s="25" t="n"/>
      <c r="G676" s="25" t="n"/>
      <c r="H676" s="26" t="n"/>
      <c r="I676" s="23" t="n"/>
      <c r="J676" s="25" t="n"/>
      <c r="K676" s="25" t="n"/>
      <c r="L676" s="25" t="n"/>
      <c r="M676" s="23" t="n"/>
      <c r="N676" s="23" t="n"/>
      <c r="O676" s="27" t="n"/>
      <c r="P676" s="25" t="n"/>
      <c r="Q676" s="28" t="str">
        <f>IF(OR(T676=0,L676="Cobrado",L676="Anulado",NOT(ISNUMBER(U676))),"",MAX(0,INT(Ajustes!$C$5)-INT(U676)))</f>
        <v/>
      </c>
      <c r="R676" s="28" t="str">
        <f>IF(OR(T676=0,L676="Anulado",NOT(ISNUMBER(N676)),NOT(ISNUMBER(I676))),"",IF(INT(N676)=INT(I676),"Sí",IF(INT(N676)&gt;INT(I676),"Tarde","Antes")))</f>
        <v/>
      </c>
      <c r="S676" t="str">
        <f>IF(T676=0,"",IF(L676="","falta el estado",IF(NOT(ISNUMBER(MATCH(L676,Ajustes!$B$9:$B$17,0))),"el estado no es de la lista",IF(E676="","falta el cliente",IF(OR(AND(C676&lt;&gt;"",NOT(ISNUMBER(C676))),AND(I676&lt;&gt;"",NOT(ISNUMBER(I676))),AND(M676&lt;&gt;"",NOT(ISNUMBER(M676))),AND(N676&lt;&gt;"",NOT(ISNUMBER(N676)))),"hay una fecha mal escrita",IF(AND(H676&lt;&gt;"",NOT(ISNUMBER(H676))),"el importe no es un número",IF(C676="","falta «Recibido el»",IF(AND(L676&lt;&gt;"Recibido",L676&lt;&gt;"Anulado",I676=""),"falta la entrega acordada",IF(AND(L676&lt;&gt;"Recibido",L676&lt;&gt;"Anulado",M676=""),"falta la fecha del estado",IF(AND(OR(L676="Entregado",L676="Facturado",L676="Cobrado"),N676=""),"falta «Entregado el»",IF(AND(N676&lt;&gt;"",OR(L676="Recibido",L676="Confirmado",L676="Preparado",L676="En reparto")),"tiene «Entregado el»: cambia el estado",IF(OR(INT(C676)&gt;INT(Ajustes!$C$5),AND(M676&lt;&gt;"",INT(M676)&gt;INT(Ajustes!$C$5)),AND(N676&lt;&gt;"",INT(N676)&gt;INT(Ajustes!$C$5))),"hay una fecha posterior a hoy",IF(AND(M676&lt;&gt;"",INT(M676)&lt;INT(C676)),"la fecha del estado es anterior a «Recibido el»",IF(AND(N676&lt;&gt;"",INT(N676)&lt;INT(C676)),"«Entregado el» es anterior a «Recibido el»",""))))))))))))))</f>
        <v/>
      </c>
      <c r="T676">
        <f>IF(COUNTA(B676:P676)&gt;0,1,0)</f>
        <v>0</v>
      </c>
      <c r="U676" t="str">
        <f>IF(T676=0,"",IF(AND(L676="Recibido",M676=""),IF(C676="","",C676),IF(M676="","",M676)))</f>
        <v/>
      </c>
      <c r="V676" t="str">
        <f>IF(OR(T676=0,NOT(ISNUMBER(MATCH(L676,Ajustes!$B$9:$B$17,0)))),"",IF(INDEX(Ajustes!$C$9:$C$17,MATCH(L676,Ajustes!$B$9:$B$17,0))="","",INDEX(Ajustes!$C$9:$C$17,MATCH(L676,Ajustes!$B$9:$B$17,0))))</f>
        <v/>
      </c>
      <c r="W676">
        <f>IF(AND(T676=1,N676="",OR(L676="Recibido",L676="Confirmado",L676="Preparado",L676="En reparto",L676="Incidencia")),1,0)</f>
        <v>0</v>
      </c>
      <c r="X676">
        <f>IF(S676&lt;&gt;"",1,0)</f>
        <v>0</v>
      </c>
      <c r="Y676">
        <f>IF(A676&lt;&gt;"",1,0)</f>
        <v>0</v>
      </c>
      <c r="Z676">
        <f>IF(T676=1,ROW()-5,0)</f>
        <v>0</v>
      </c>
    </row>
    <row r="677">
      <c r="A677" s="21" t="str">
        <f>IF(T677=0,"",IF(S677&lt;&gt;"","Revisa: "&amp;S677,IF(OR(L677="Cobrado",L677="Anulado"),"",IF(AND(N677="",OR(L677="Recibido",L677="Confirmado",L677="Preparado",L677="En reparto",L677="Incidencia"),ISNUMBER(I677),INT(Ajustes!$C$5)&gt;INT(I677)),"Retrasado",IF(OR(L677="Entregado",L677="Facturado"),IF(AND(ISNUMBER(V677),ISNUMBER(N677),INT(Ajustes!$C$5)-INT(N677)&gt;V677),IF(L677="Entregado","Sin facturar","Cobro vencido"),""),IF(AND(ISNUMBER(V677),ISNUMBER(Q677),Q677&gt;V677),INDEX(Ajustes!$E$9:$E$17,MATCH(L677,Ajustes!$B$9:$B$17,0)),""))))))</f>
        <v/>
      </c>
      <c r="B677" s="22" t="n"/>
      <c r="C677" s="23" t="n"/>
      <c r="D677" s="24" t="n"/>
      <c r="E677" s="25" t="n"/>
      <c r="F677" s="25" t="n"/>
      <c r="G677" s="25" t="n"/>
      <c r="H677" s="26" t="n"/>
      <c r="I677" s="23" t="n"/>
      <c r="J677" s="25" t="n"/>
      <c r="K677" s="25" t="n"/>
      <c r="L677" s="25" t="n"/>
      <c r="M677" s="23" t="n"/>
      <c r="N677" s="23" t="n"/>
      <c r="O677" s="27" t="n"/>
      <c r="P677" s="25" t="n"/>
      <c r="Q677" s="28" t="str">
        <f>IF(OR(T677=0,L677="Cobrado",L677="Anulado",NOT(ISNUMBER(U677))),"",MAX(0,INT(Ajustes!$C$5)-INT(U677)))</f>
        <v/>
      </c>
      <c r="R677" s="28" t="str">
        <f>IF(OR(T677=0,L677="Anulado",NOT(ISNUMBER(N677)),NOT(ISNUMBER(I677))),"",IF(INT(N677)=INT(I677),"Sí",IF(INT(N677)&gt;INT(I677),"Tarde","Antes")))</f>
        <v/>
      </c>
      <c r="S677" t="str">
        <f>IF(T677=0,"",IF(L677="","falta el estado",IF(NOT(ISNUMBER(MATCH(L677,Ajustes!$B$9:$B$17,0))),"el estado no es de la lista",IF(E677="","falta el cliente",IF(OR(AND(C677&lt;&gt;"",NOT(ISNUMBER(C677))),AND(I677&lt;&gt;"",NOT(ISNUMBER(I677))),AND(M677&lt;&gt;"",NOT(ISNUMBER(M677))),AND(N677&lt;&gt;"",NOT(ISNUMBER(N677)))),"hay una fecha mal escrita",IF(AND(H677&lt;&gt;"",NOT(ISNUMBER(H677))),"el importe no es un número",IF(C677="","falta «Recibido el»",IF(AND(L677&lt;&gt;"Recibido",L677&lt;&gt;"Anulado",I677=""),"falta la entrega acordada",IF(AND(L677&lt;&gt;"Recibido",L677&lt;&gt;"Anulado",M677=""),"falta la fecha del estado",IF(AND(OR(L677="Entregado",L677="Facturado",L677="Cobrado"),N677=""),"falta «Entregado el»",IF(AND(N677&lt;&gt;"",OR(L677="Recibido",L677="Confirmado",L677="Preparado",L677="En reparto")),"tiene «Entregado el»: cambia el estado",IF(OR(INT(C677)&gt;INT(Ajustes!$C$5),AND(M677&lt;&gt;"",INT(M677)&gt;INT(Ajustes!$C$5)),AND(N677&lt;&gt;"",INT(N677)&gt;INT(Ajustes!$C$5))),"hay una fecha posterior a hoy",IF(AND(M677&lt;&gt;"",INT(M677)&lt;INT(C677)),"la fecha del estado es anterior a «Recibido el»",IF(AND(N677&lt;&gt;"",INT(N677)&lt;INT(C677)),"«Entregado el» es anterior a «Recibido el»",""))))))))))))))</f>
        <v/>
      </c>
      <c r="T677">
        <f>IF(COUNTA(B677:P677)&gt;0,1,0)</f>
        <v>0</v>
      </c>
      <c r="U677" t="str">
        <f>IF(T677=0,"",IF(AND(L677="Recibido",M677=""),IF(C677="","",C677),IF(M677="","",M677)))</f>
        <v/>
      </c>
      <c r="V677" t="str">
        <f>IF(OR(T677=0,NOT(ISNUMBER(MATCH(L677,Ajustes!$B$9:$B$17,0)))),"",IF(INDEX(Ajustes!$C$9:$C$17,MATCH(L677,Ajustes!$B$9:$B$17,0))="","",INDEX(Ajustes!$C$9:$C$17,MATCH(L677,Ajustes!$B$9:$B$17,0))))</f>
        <v/>
      </c>
      <c r="W677">
        <f>IF(AND(T677=1,N677="",OR(L677="Recibido",L677="Confirmado",L677="Preparado",L677="En reparto",L677="Incidencia")),1,0)</f>
        <v>0</v>
      </c>
      <c r="X677">
        <f>IF(S677&lt;&gt;"",1,0)</f>
        <v>0</v>
      </c>
      <c r="Y677">
        <f>IF(A677&lt;&gt;"",1,0)</f>
        <v>0</v>
      </c>
      <c r="Z677">
        <f>IF(T677=1,ROW()-5,0)</f>
        <v>0</v>
      </c>
    </row>
    <row r="678">
      <c r="A678" s="21" t="str">
        <f>IF(T678=0,"",IF(S678&lt;&gt;"","Revisa: "&amp;S678,IF(OR(L678="Cobrado",L678="Anulado"),"",IF(AND(N678="",OR(L678="Recibido",L678="Confirmado",L678="Preparado",L678="En reparto",L678="Incidencia"),ISNUMBER(I678),INT(Ajustes!$C$5)&gt;INT(I678)),"Retrasado",IF(OR(L678="Entregado",L678="Facturado"),IF(AND(ISNUMBER(V678),ISNUMBER(N678),INT(Ajustes!$C$5)-INT(N678)&gt;V678),IF(L678="Entregado","Sin facturar","Cobro vencido"),""),IF(AND(ISNUMBER(V678),ISNUMBER(Q678),Q678&gt;V678),INDEX(Ajustes!$E$9:$E$17,MATCH(L678,Ajustes!$B$9:$B$17,0)),""))))))</f>
        <v/>
      </c>
      <c r="B678" s="22" t="n"/>
      <c r="C678" s="23" t="n"/>
      <c r="D678" s="24" t="n"/>
      <c r="E678" s="25" t="n"/>
      <c r="F678" s="25" t="n"/>
      <c r="G678" s="25" t="n"/>
      <c r="H678" s="26" t="n"/>
      <c r="I678" s="23" t="n"/>
      <c r="J678" s="25" t="n"/>
      <c r="K678" s="25" t="n"/>
      <c r="L678" s="25" t="n"/>
      <c r="M678" s="23" t="n"/>
      <c r="N678" s="23" t="n"/>
      <c r="O678" s="27" t="n"/>
      <c r="P678" s="25" t="n"/>
      <c r="Q678" s="28" t="str">
        <f>IF(OR(T678=0,L678="Cobrado",L678="Anulado",NOT(ISNUMBER(U678))),"",MAX(0,INT(Ajustes!$C$5)-INT(U678)))</f>
        <v/>
      </c>
      <c r="R678" s="28" t="str">
        <f>IF(OR(T678=0,L678="Anulado",NOT(ISNUMBER(N678)),NOT(ISNUMBER(I678))),"",IF(INT(N678)=INT(I678),"Sí",IF(INT(N678)&gt;INT(I678),"Tarde","Antes")))</f>
        <v/>
      </c>
      <c r="S678" t="str">
        <f>IF(T678=0,"",IF(L678="","falta el estado",IF(NOT(ISNUMBER(MATCH(L678,Ajustes!$B$9:$B$17,0))),"el estado no es de la lista",IF(E678="","falta el cliente",IF(OR(AND(C678&lt;&gt;"",NOT(ISNUMBER(C678))),AND(I678&lt;&gt;"",NOT(ISNUMBER(I678))),AND(M678&lt;&gt;"",NOT(ISNUMBER(M678))),AND(N678&lt;&gt;"",NOT(ISNUMBER(N678)))),"hay una fecha mal escrita",IF(AND(H678&lt;&gt;"",NOT(ISNUMBER(H678))),"el importe no es un número",IF(C678="","falta «Recibido el»",IF(AND(L678&lt;&gt;"Recibido",L678&lt;&gt;"Anulado",I678=""),"falta la entrega acordada",IF(AND(L678&lt;&gt;"Recibido",L678&lt;&gt;"Anulado",M678=""),"falta la fecha del estado",IF(AND(OR(L678="Entregado",L678="Facturado",L678="Cobrado"),N678=""),"falta «Entregado el»",IF(AND(N678&lt;&gt;"",OR(L678="Recibido",L678="Confirmado",L678="Preparado",L678="En reparto")),"tiene «Entregado el»: cambia el estado",IF(OR(INT(C678)&gt;INT(Ajustes!$C$5),AND(M678&lt;&gt;"",INT(M678)&gt;INT(Ajustes!$C$5)),AND(N678&lt;&gt;"",INT(N678)&gt;INT(Ajustes!$C$5))),"hay una fecha posterior a hoy",IF(AND(M678&lt;&gt;"",INT(M678)&lt;INT(C678)),"la fecha del estado es anterior a «Recibido el»",IF(AND(N678&lt;&gt;"",INT(N678)&lt;INT(C678)),"«Entregado el» es anterior a «Recibido el»",""))))))))))))))</f>
        <v/>
      </c>
      <c r="T678">
        <f>IF(COUNTA(B678:P678)&gt;0,1,0)</f>
        <v>0</v>
      </c>
      <c r="U678" t="str">
        <f>IF(T678=0,"",IF(AND(L678="Recibido",M678=""),IF(C678="","",C678),IF(M678="","",M678)))</f>
        <v/>
      </c>
      <c r="V678" t="str">
        <f>IF(OR(T678=0,NOT(ISNUMBER(MATCH(L678,Ajustes!$B$9:$B$17,0)))),"",IF(INDEX(Ajustes!$C$9:$C$17,MATCH(L678,Ajustes!$B$9:$B$17,0))="","",INDEX(Ajustes!$C$9:$C$17,MATCH(L678,Ajustes!$B$9:$B$17,0))))</f>
        <v/>
      </c>
      <c r="W678">
        <f>IF(AND(T678=1,N678="",OR(L678="Recibido",L678="Confirmado",L678="Preparado",L678="En reparto",L678="Incidencia")),1,0)</f>
        <v>0</v>
      </c>
      <c r="X678">
        <f>IF(S678&lt;&gt;"",1,0)</f>
        <v>0</v>
      </c>
      <c r="Y678">
        <f>IF(A678&lt;&gt;"",1,0)</f>
        <v>0</v>
      </c>
      <c r="Z678">
        <f>IF(T678=1,ROW()-5,0)</f>
        <v>0</v>
      </c>
    </row>
    <row r="679">
      <c r="A679" s="21" t="str">
        <f>IF(T679=0,"",IF(S679&lt;&gt;"","Revisa: "&amp;S679,IF(OR(L679="Cobrado",L679="Anulado"),"",IF(AND(N679="",OR(L679="Recibido",L679="Confirmado",L679="Preparado",L679="En reparto",L679="Incidencia"),ISNUMBER(I679),INT(Ajustes!$C$5)&gt;INT(I679)),"Retrasado",IF(OR(L679="Entregado",L679="Facturado"),IF(AND(ISNUMBER(V679),ISNUMBER(N679),INT(Ajustes!$C$5)-INT(N679)&gt;V679),IF(L679="Entregado","Sin facturar","Cobro vencido"),""),IF(AND(ISNUMBER(V679),ISNUMBER(Q679),Q679&gt;V679),INDEX(Ajustes!$E$9:$E$17,MATCH(L679,Ajustes!$B$9:$B$17,0)),""))))))</f>
        <v/>
      </c>
      <c r="B679" s="22" t="n"/>
      <c r="C679" s="23" t="n"/>
      <c r="D679" s="24" t="n"/>
      <c r="E679" s="25" t="n"/>
      <c r="F679" s="25" t="n"/>
      <c r="G679" s="25" t="n"/>
      <c r="H679" s="26" t="n"/>
      <c r="I679" s="23" t="n"/>
      <c r="J679" s="25" t="n"/>
      <c r="K679" s="25" t="n"/>
      <c r="L679" s="25" t="n"/>
      <c r="M679" s="23" t="n"/>
      <c r="N679" s="23" t="n"/>
      <c r="O679" s="27" t="n"/>
      <c r="P679" s="25" t="n"/>
      <c r="Q679" s="28" t="str">
        <f>IF(OR(T679=0,L679="Cobrado",L679="Anulado",NOT(ISNUMBER(U679))),"",MAX(0,INT(Ajustes!$C$5)-INT(U679)))</f>
        <v/>
      </c>
      <c r="R679" s="28" t="str">
        <f>IF(OR(T679=0,L679="Anulado",NOT(ISNUMBER(N679)),NOT(ISNUMBER(I679))),"",IF(INT(N679)=INT(I679),"Sí",IF(INT(N679)&gt;INT(I679),"Tarde","Antes")))</f>
        <v/>
      </c>
      <c r="S679" t="str">
        <f>IF(T679=0,"",IF(L679="","falta el estado",IF(NOT(ISNUMBER(MATCH(L679,Ajustes!$B$9:$B$17,0))),"el estado no es de la lista",IF(E679="","falta el cliente",IF(OR(AND(C679&lt;&gt;"",NOT(ISNUMBER(C679))),AND(I679&lt;&gt;"",NOT(ISNUMBER(I679))),AND(M679&lt;&gt;"",NOT(ISNUMBER(M679))),AND(N679&lt;&gt;"",NOT(ISNUMBER(N679)))),"hay una fecha mal escrita",IF(AND(H679&lt;&gt;"",NOT(ISNUMBER(H679))),"el importe no es un número",IF(C679="","falta «Recibido el»",IF(AND(L679&lt;&gt;"Recibido",L679&lt;&gt;"Anulado",I679=""),"falta la entrega acordada",IF(AND(L679&lt;&gt;"Recibido",L679&lt;&gt;"Anulado",M679=""),"falta la fecha del estado",IF(AND(OR(L679="Entregado",L679="Facturado",L679="Cobrado"),N679=""),"falta «Entregado el»",IF(AND(N679&lt;&gt;"",OR(L679="Recibido",L679="Confirmado",L679="Preparado",L679="En reparto")),"tiene «Entregado el»: cambia el estado",IF(OR(INT(C679)&gt;INT(Ajustes!$C$5),AND(M679&lt;&gt;"",INT(M679)&gt;INT(Ajustes!$C$5)),AND(N679&lt;&gt;"",INT(N679)&gt;INT(Ajustes!$C$5))),"hay una fecha posterior a hoy",IF(AND(M679&lt;&gt;"",INT(M679)&lt;INT(C679)),"la fecha del estado es anterior a «Recibido el»",IF(AND(N679&lt;&gt;"",INT(N679)&lt;INT(C679)),"«Entregado el» es anterior a «Recibido el»",""))))))))))))))</f>
        <v/>
      </c>
      <c r="T679">
        <f>IF(COUNTA(B679:P679)&gt;0,1,0)</f>
        <v>0</v>
      </c>
      <c r="U679" t="str">
        <f>IF(T679=0,"",IF(AND(L679="Recibido",M679=""),IF(C679="","",C679),IF(M679="","",M679)))</f>
        <v/>
      </c>
      <c r="V679" t="str">
        <f>IF(OR(T679=0,NOT(ISNUMBER(MATCH(L679,Ajustes!$B$9:$B$17,0)))),"",IF(INDEX(Ajustes!$C$9:$C$17,MATCH(L679,Ajustes!$B$9:$B$17,0))="","",INDEX(Ajustes!$C$9:$C$17,MATCH(L679,Ajustes!$B$9:$B$17,0))))</f>
        <v/>
      </c>
      <c r="W679">
        <f>IF(AND(T679=1,N679="",OR(L679="Recibido",L679="Confirmado",L679="Preparado",L679="En reparto",L679="Incidencia")),1,0)</f>
        <v>0</v>
      </c>
      <c r="X679">
        <f>IF(S679&lt;&gt;"",1,0)</f>
        <v>0</v>
      </c>
      <c r="Y679">
        <f>IF(A679&lt;&gt;"",1,0)</f>
        <v>0</v>
      </c>
      <c r="Z679">
        <f>IF(T679=1,ROW()-5,0)</f>
        <v>0</v>
      </c>
    </row>
    <row r="680">
      <c r="A680" s="21" t="str">
        <f>IF(T680=0,"",IF(S680&lt;&gt;"","Revisa: "&amp;S680,IF(OR(L680="Cobrado",L680="Anulado"),"",IF(AND(N680="",OR(L680="Recibido",L680="Confirmado",L680="Preparado",L680="En reparto",L680="Incidencia"),ISNUMBER(I680),INT(Ajustes!$C$5)&gt;INT(I680)),"Retrasado",IF(OR(L680="Entregado",L680="Facturado"),IF(AND(ISNUMBER(V680),ISNUMBER(N680),INT(Ajustes!$C$5)-INT(N680)&gt;V680),IF(L680="Entregado","Sin facturar","Cobro vencido"),""),IF(AND(ISNUMBER(V680),ISNUMBER(Q680),Q680&gt;V680),INDEX(Ajustes!$E$9:$E$17,MATCH(L680,Ajustes!$B$9:$B$17,0)),""))))))</f>
        <v/>
      </c>
      <c r="B680" s="22" t="n"/>
      <c r="C680" s="23" t="n"/>
      <c r="D680" s="24" t="n"/>
      <c r="E680" s="25" t="n"/>
      <c r="F680" s="25" t="n"/>
      <c r="G680" s="25" t="n"/>
      <c r="H680" s="26" t="n"/>
      <c r="I680" s="23" t="n"/>
      <c r="J680" s="25" t="n"/>
      <c r="K680" s="25" t="n"/>
      <c r="L680" s="25" t="n"/>
      <c r="M680" s="23" t="n"/>
      <c r="N680" s="23" t="n"/>
      <c r="O680" s="27" t="n"/>
      <c r="P680" s="25" t="n"/>
      <c r="Q680" s="28" t="str">
        <f>IF(OR(T680=0,L680="Cobrado",L680="Anulado",NOT(ISNUMBER(U680))),"",MAX(0,INT(Ajustes!$C$5)-INT(U680)))</f>
        <v/>
      </c>
      <c r="R680" s="28" t="str">
        <f>IF(OR(T680=0,L680="Anulado",NOT(ISNUMBER(N680)),NOT(ISNUMBER(I680))),"",IF(INT(N680)=INT(I680),"Sí",IF(INT(N680)&gt;INT(I680),"Tarde","Antes")))</f>
        <v/>
      </c>
      <c r="S680" t="str">
        <f>IF(T680=0,"",IF(L680="","falta el estado",IF(NOT(ISNUMBER(MATCH(L680,Ajustes!$B$9:$B$17,0))),"el estado no es de la lista",IF(E680="","falta el cliente",IF(OR(AND(C680&lt;&gt;"",NOT(ISNUMBER(C680))),AND(I680&lt;&gt;"",NOT(ISNUMBER(I680))),AND(M680&lt;&gt;"",NOT(ISNUMBER(M680))),AND(N680&lt;&gt;"",NOT(ISNUMBER(N680)))),"hay una fecha mal escrita",IF(AND(H680&lt;&gt;"",NOT(ISNUMBER(H680))),"el importe no es un número",IF(C680="","falta «Recibido el»",IF(AND(L680&lt;&gt;"Recibido",L680&lt;&gt;"Anulado",I680=""),"falta la entrega acordada",IF(AND(L680&lt;&gt;"Recibido",L680&lt;&gt;"Anulado",M680=""),"falta la fecha del estado",IF(AND(OR(L680="Entregado",L680="Facturado",L680="Cobrado"),N680=""),"falta «Entregado el»",IF(AND(N680&lt;&gt;"",OR(L680="Recibido",L680="Confirmado",L680="Preparado",L680="En reparto")),"tiene «Entregado el»: cambia el estado",IF(OR(INT(C680)&gt;INT(Ajustes!$C$5),AND(M680&lt;&gt;"",INT(M680)&gt;INT(Ajustes!$C$5)),AND(N680&lt;&gt;"",INT(N680)&gt;INT(Ajustes!$C$5))),"hay una fecha posterior a hoy",IF(AND(M680&lt;&gt;"",INT(M680)&lt;INT(C680)),"la fecha del estado es anterior a «Recibido el»",IF(AND(N680&lt;&gt;"",INT(N680)&lt;INT(C680)),"«Entregado el» es anterior a «Recibido el»",""))))))))))))))</f>
        <v/>
      </c>
      <c r="T680">
        <f>IF(COUNTA(B680:P680)&gt;0,1,0)</f>
        <v>0</v>
      </c>
      <c r="U680" t="str">
        <f>IF(T680=0,"",IF(AND(L680="Recibido",M680=""),IF(C680="","",C680),IF(M680="","",M680)))</f>
        <v/>
      </c>
      <c r="V680" t="str">
        <f>IF(OR(T680=0,NOT(ISNUMBER(MATCH(L680,Ajustes!$B$9:$B$17,0)))),"",IF(INDEX(Ajustes!$C$9:$C$17,MATCH(L680,Ajustes!$B$9:$B$17,0))="","",INDEX(Ajustes!$C$9:$C$17,MATCH(L680,Ajustes!$B$9:$B$17,0))))</f>
        <v/>
      </c>
      <c r="W680">
        <f>IF(AND(T680=1,N680="",OR(L680="Recibido",L680="Confirmado",L680="Preparado",L680="En reparto",L680="Incidencia")),1,0)</f>
        <v>0</v>
      </c>
      <c r="X680">
        <f>IF(S680&lt;&gt;"",1,0)</f>
        <v>0</v>
      </c>
      <c r="Y680">
        <f>IF(A680&lt;&gt;"",1,0)</f>
        <v>0</v>
      </c>
      <c r="Z680">
        <f>IF(T680=1,ROW()-5,0)</f>
        <v>0</v>
      </c>
    </row>
    <row r="681">
      <c r="A681" s="21" t="str">
        <f>IF(T681=0,"",IF(S681&lt;&gt;"","Revisa: "&amp;S681,IF(OR(L681="Cobrado",L681="Anulado"),"",IF(AND(N681="",OR(L681="Recibido",L681="Confirmado",L681="Preparado",L681="En reparto",L681="Incidencia"),ISNUMBER(I681),INT(Ajustes!$C$5)&gt;INT(I681)),"Retrasado",IF(OR(L681="Entregado",L681="Facturado"),IF(AND(ISNUMBER(V681),ISNUMBER(N681),INT(Ajustes!$C$5)-INT(N681)&gt;V681),IF(L681="Entregado","Sin facturar","Cobro vencido"),""),IF(AND(ISNUMBER(V681),ISNUMBER(Q681),Q681&gt;V681),INDEX(Ajustes!$E$9:$E$17,MATCH(L681,Ajustes!$B$9:$B$17,0)),""))))))</f>
        <v/>
      </c>
      <c r="B681" s="22" t="n"/>
      <c r="C681" s="23" t="n"/>
      <c r="D681" s="24" t="n"/>
      <c r="E681" s="25" t="n"/>
      <c r="F681" s="25" t="n"/>
      <c r="G681" s="25" t="n"/>
      <c r="H681" s="26" t="n"/>
      <c r="I681" s="23" t="n"/>
      <c r="J681" s="25" t="n"/>
      <c r="K681" s="25" t="n"/>
      <c r="L681" s="25" t="n"/>
      <c r="M681" s="23" t="n"/>
      <c r="N681" s="23" t="n"/>
      <c r="O681" s="27" t="n"/>
      <c r="P681" s="25" t="n"/>
      <c r="Q681" s="28" t="str">
        <f>IF(OR(T681=0,L681="Cobrado",L681="Anulado",NOT(ISNUMBER(U681))),"",MAX(0,INT(Ajustes!$C$5)-INT(U681)))</f>
        <v/>
      </c>
      <c r="R681" s="28" t="str">
        <f>IF(OR(T681=0,L681="Anulado",NOT(ISNUMBER(N681)),NOT(ISNUMBER(I681))),"",IF(INT(N681)=INT(I681),"Sí",IF(INT(N681)&gt;INT(I681),"Tarde","Antes")))</f>
        <v/>
      </c>
      <c r="S681" t="str">
        <f>IF(T681=0,"",IF(L681="","falta el estado",IF(NOT(ISNUMBER(MATCH(L681,Ajustes!$B$9:$B$17,0))),"el estado no es de la lista",IF(E681="","falta el cliente",IF(OR(AND(C681&lt;&gt;"",NOT(ISNUMBER(C681))),AND(I681&lt;&gt;"",NOT(ISNUMBER(I681))),AND(M681&lt;&gt;"",NOT(ISNUMBER(M681))),AND(N681&lt;&gt;"",NOT(ISNUMBER(N681)))),"hay una fecha mal escrita",IF(AND(H681&lt;&gt;"",NOT(ISNUMBER(H681))),"el importe no es un número",IF(C681="","falta «Recibido el»",IF(AND(L681&lt;&gt;"Recibido",L681&lt;&gt;"Anulado",I681=""),"falta la entrega acordada",IF(AND(L681&lt;&gt;"Recibido",L681&lt;&gt;"Anulado",M681=""),"falta la fecha del estado",IF(AND(OR(L681="Entregado",L681="Facturado",L681="Cobrado"),N681=""),"falta «Entregado el»",IF(AND(N681&lt;&gt;"",OR(L681="Recibido",L681="Confirmado",L681="Preparado",L681="En reparto")),"tiene «Entregado el»: cambia el estado",IF(OR(INT(C681)&gt;INT(Ajustes!$C$5),AND(M681&lt;&gt;"",INT(M681)&gt;INT(Ajustes!$C$5)),AND(N681&lt;&gt;"",INT(N681)&gt;INT(Ajustes!$C$5))),"hay una fecha posterior a hoy",IF(AND(M681&lt;&gt;"",INT(M681)&lt;INT(C681)),"la fecha del estado es anterior a «Recibido el»",IF(AND(N681&lt;&gt;"",INT(N681)&lt;INT(C681)),"«Entregado el» es anterior a «Recibido el»",""))))))))))))))</f>
        <v/>
      </c>
      <c r="T681">
        <f>IF(COUNTA(B681:P681)&gt;0,1,0)</f>
        <v>0</v>
      </c>
      <c r="U681" t="str">
        <f>IF(T681=0,"",IF(AND(L681="Recibido",M681=""),IF(C681="","",C681),IF(M681="","",M681)))</f>
        <v/>
      </c>
      <c r="V681" t="str">
        <f>IF(OR(T681=0,NOT(ISNUMBER(MATCH(L681,Ajustes!$B$9:$B$17,0)))),"",IF(INDEX(Ajustes!$C$9:$C$17,MATCH(L681,Ajustes!$B$9:$B$17,0))="","",INDEX(Ajustes!$C$9:$C$17,MATCH(L681,Ajustes!$B$9:$B$17,0))))</f>
        <v/>
      </c>
      <c r="W681">
        <f>IF(AND(T681=1,N681="",OR(L681="Recibido",L681="Confirmado",L681="Preparado",L681="En reparto",L681="Incidencia")),1,0)</f>
        <v>0</v>
      </c>
      <c r="X681">
        <f>IF(S681&lt;&gt;"",1,0)</f>
        <v>0</v>
      </c>
      <c r="Y681">
        <f>IF(A681&lt;&gt;"",1,0)</f>
        <v>0</v>
      </c>
      <c r="Z681">
        <f>IF(T681=1,ROW()-5,0)</f>
        <v>0</v>
      </c>
    </row>
    <row r="682">
      <c r="A682" s="21" t="str">
        <f>IF(T682=0,"",IF(S682&lt;&gt;"","Revisa: "&amp;S682,IF(OR(L682="Cobrado",L682="Anulado"),"",IF(AND(N682="",OR(L682="Recibido",L682="Confirmado",L682="Preparado",L682="En reparto",L682="Incidencia"),ISNUMBER(I682),INT(Ajustes!$C$5)&gt;INT(I682)),"Retrasado",IF(OR(L682="Entregado",L682="Facturado"),IF(AND(ISNUMBER(V682),ISNUMBER(N682),INT(Ajustes!$C$5)-INT(N682)&gt;V682),IF(L682="Entregado","Sin facturar","Cobro vencido"),""),IF(AND(ISNUMBER(V682),ISNUMBER(Q682),Q682&gt;V682),INDEX(Ajustes!$E$9:$E$17,MATCH(L682,Ajustes!$B$9:$B$17,0)),""))))))</f>
        <v/>
      </c>
      <c r="B682" s="22" t="n"/>
      <c r="C682" s="23" t="n"/>
      <c r="D682" s="24" t="n"/>
      <c r="E682" s="25" t="n"/>
      <c r="F682" s="25" t="n"/>
      <c r="G682" s="25" t="n"/>
      <c r="H682" s="26" t="n"/>
      <c r="I682" s="23" t="n"/>
      <c r="J682" s="25" t="n"/>
      <c r="K682" s="25" t="n"/>
      <c r="L682" s="25" t="n"/>
      <c r="M682" s="23" t="n"/>
      <c r="N682" s="23" t="n"/>
      <c r="O682" s="27" t="n"/>
      <c r="P682" s="25" t="n"/>
      <c r="Q682" s="28" t="str">
        <f>IF(OR(T682=0,L682="Cobrado",L682="Anulado",NOT(ISNUMBER(U682))),"",MAX(0,INT(Ajustes!$C$5)-INT(U682)))</f>
        <v/>
      </c>
      <c r="R682" s="28" t="str">
        <f>IF(OR(T682=0,L682="Anulado",NOT(ISNUMBER(N682)),NOT(ISNUMBER(I682))),"",IF(INT(N682)=INT(I682),"Sí",IF(INT(N682)&gt;INT(I682),"Tarde","Antes")))</f>
        <v/>
      </c>
      <c r="S682" t="str">
        <f>IF(T682=0,"",IF(L682="","falta el estado",IF(NOT(ISNUMBER(MATCH(L682,Ajustes!$B$9:$B$17,0))),"el estado no es de la lista",IF(E682="","falta el cliente",IF(OR(AND(C682&lt;&gt;"",NOT(ISNUMBER(C682))),AND(I682&lt;&gt;"",NOT(ISNUMBER(I682))),AND(M682&lt;&gt;"",NOT(ISNUMBER(M682))),AND(N682&lt;&gt;"",NOT(ISNUMBER(N682)))),"hay una fecha mal escrita",IF(AND(H682&lt;&gt;"",NOT(ISNUMBER(H682))),"el importe no es un número",IF(C682="","falta «Recibido el»",IF(AND(L682&lt;&gt;"Recibido",L682&lt;&gt;"Anulado",I682=""),"falta la entrega acordada",IF(AND(L682&lt;&gt;"Recibido",L682&lt;&gt;"Anulado",M682=""),"falta la fecha del estado",IF(AND(OR(L682="Entregado",L682="Facturado",L682="Cobrado"),N682=""),"falta «Entregado el»",IF(AND(N682&lt;&gt;"",OR(L682="Recibido",L682="Confirmado",L682="Preparado",L682="En reparto")),"tiene «Entregado el»: cambia el estado",IF(OR(INT(C682)&gt;INT(Ajustes!$C$5),AND(M682&lt;&gt;"",INT(M682)&gt;INT(Ajustes!$C$5)),AND(N682&lt;&gt;"",INT(N682)&gt;INT(Ajustes!$C$5))),"hay una fecha posterior a hoy",IF(AND(M682&lt;&gt;"",INT(M682)&lt;INT(C682)),"la fecha del estado es anterior a «Recibido el»",IF(AND(N682&lt;&gt;"",INT(N682)&lt;INT(C682)),"«Entregado el» es anterior a «Recibido el»",""))))))))))))))</f>
        <v/>
      </c>
      <c r="T682">
        <f>IF(COUNTA(B682:P682)&gt;0,1,0)</f>
        <v>0</v>
      </c>
      <c r="U682" t="str">
        <f>IF(T682=0,"",IF(AND(L682="Recibido",M682=""),IF(C682="","",C682),IF(M682="","",M682)))</f>
        <v/>
      </c>
      <c r="V682" t="str">
        <f>IF(OR(T682=0,NOT(ISNUMBER(MATCH(L682,Ajustes!$B$9:$B$17,0)))),"",IF(INDEX(Ajustes!$C$9:$C$17,MATCH(L682,Ajustes!$B$9:$B$17,0))="","",INDEX(Ajustes!$C$9:$C$17,MATCH(L682,Ajustes!$B$9:$B$17,0))))</f>
        <v/>
      </c>
      <c r="W682">
        <f>IF(AND(T682=1,N682="",OR(L682="Recibido",L682="Confirmado",L682="Preparado",L682="En reparto",L682="Incidencia")),1,0)</f>
        <v>0</v>
      </c>
      <c r="X682">
        <f>IF(S682&lt;&gt;"",1,0)</f>
        <v>0</v>
      </c>
      <c r="Y682">
        <f>IF(A682&lt;&gt;"",1,0)</f>
        <v>0</v>
      </c>
      <c r="Z682">
        <f>IF(T682=1,ROW()-5,0)</f>
        <v>0</v>
      </c>
    </row>
    <row r="683">
      <c r="A683" s="21" t="str">
        <f>IF(T683=0,"",IF(S683&lt;&gt;"","Revisa: "&amp;S683,IF(OR(L683="Cobrado",L683="Anulado"),"",IF(AND(N683="",OR(L683="Recibido",L683="Confirmado",L683="Preparado",L683="En reparto",L683="Incidencia"),ISNUMBER(I683),INT(Ajustes!$C$5)&gt;INT(I683)),"Retrasado",IF(OR(L683="Entregado",L683="Facturado"),IF(AND(ISNUMBER(V683),ISNUMBER(N683),INT(Ajustes!$C$5)-INT(N683)&gt;V683),IF(L683="Entregado","Sin facturar","Cobro vencido"),""),IF(AND(ISNUMBER(V683),ISNUMBER(Q683),Q683&gt;V683),INDEX(Ajustes!$E$9:$E$17,MATCH(L683,Ajustes!$B$9:$B$17,0)),""))))))</f>
        <v/>
      </c>
      <c r="B683" s="22" t="n"/>
      <c r="C683" s="23" t="n"/>
      <c r="D683" s="24" t="n"/>
      <c r="E683" s="25" t="n"/>
      <c r="F683" s="25" t="n"/>
      <c r="G683" s="25" t="n"/>
      <c r="H683" s="26" t="n"/>
      <c r="I683" s="23" t="n"/>
      <c r="J683" s="25" t="n"/>
      <c r="K683" s="25" t="n"/>
      <c r="L683" s="25" t="n"/>
      <c r="M683" s="23" t="n"/>
      <c r="N683" s="23" t="n"/>
      <c r="O683" s="27" t="n"/>
      <c r="P683" s="25" t="n"/>
      <c r="Q683" s="28" t="str">
        <f>IF(OR(T683=0,L683="Cobrado",L683="Anulado",NOT(ISNUMBER(U683))),"",MAX(0,INT(Ajustes!$C$5)-INT(U683)))</f>
        <v/>
      </c>
      <c r="R683" s="28" t="str">
        <f>IF(OR(T683=0,L683="Anulado",NOT(ISNUMBER(N683)),NOT(ISNUMBER(I683))),"",IF(INT(N683)=INT(I683),"Sí",IF(INT(N683)&gt;INT(I683),"Tarde","Antes")))</f>
        <v/>
      </c>
      <c r="S683" t="str">
        <f>IF(T683=0,"",IF(L683="","falta el estado",IF(NOT(ISNUMBER(MATCH(L683,Ajustes!$B$9:$B$17,0))),"el estado no es de la lista",IF(E683="","falta el cliente",IF(OR(AND(C683&lt;&gt;"",NOT(ISNUMBER(C683))),AND(I683&lt;&gt;"",NOT(ISNUMBER(I683))),AND(M683&lt;&gt;"",NOT(ISNUMBER(M683))),AND(N683&lt;&gt;"",NOT(ISNUMBER(N683)))),"hay una fecha mal escrita",IF(AND(H683&lt;&gt;"",NOT(ISNUMBER(H683))),"el importe no es un número",IF(C683="","falta «Recibido el»",IF(AND(L683&lt;&gt;"Recibido",L683&lt;&gt;"Anulado",I683=""),"falta la entrega acordada",IF(AND(L683&lt;&gt;"Recibido",L683&lt;&gt;"Anulado",M683=""),"falta la fecha del estado",IF(AND(OR(L683="Entregado",L683="Facturado",L683="Cobrado"),N683=""),"falta «Entregado el»",IF(AND(N683&lt;&gt;"",OR(L683="Recibido",L683="Confirmado",L683="Preparado",L683="En reparto")),"tiene «Entregado el»: cambia el estado",IF(OR(INT(C683)&gt;INT(Ajustes!$C$5),AND(M683&lt;&gt;"",INT(M683)&gt;INT(Ajustes!$C$5)),AND(N683&lt;&gt;"",INT(N683)&gt;INT(Ajustes!$C$5))),"hay una fecha posterior a hoy",IF(AND(M683&lt;&gt;"",INT(M683)&lt;INT(C683)),"la fecha del estado es anterior a «Recibido el»",IF(AND(N683&lt;&gt;"",INT(N683)&lt;INT(C683)),"«Entregado el» es anterior a «Recibido el»",""))))))))))))))</f>
        <v/>
      </c>
      <c r="T683">
        <f>IF(COUNTA(B683:P683)&gt;0,1,0)</f>
        <v>0</v>
      </c>
      <c r="U683" t="str">
        <f>IF(T683=0,"",IF(AND(L683="Recibido",M683=""),IF(C683="","",C683),IF(M683="","",M683)))</f>
        <v/>
      </c>
      <c r="V683" t="str">
        <f>IF(OR(T683=0,NOT(ISNUMBER(MATCH(L683,Ajustes!$B$9:$B$17,0)))),"",IF(INDEX(Ajustes!$C$9:$C$17,MATCH(L683,Ajustes!$B$9:$B$17,0))="","",INDEX(Ajustes!$C$9:$C$17,MATCH(L683,Ajustes!$B$9:$B$17,0))))</f>
        <v/>
      </c>
      <c r="W683">
        <f>IF(AND(T683=1,N683="",OR(L683="Recibido",L683="Confirmado",L683="Preparado",L683="En reparto",L683="Incidencia")),1,0)</f>
        <v>0</v>
      </c>
      <c r="X683">
        <f>IF(S683&lt;&gt;"",1,0)</f>
        <v>0</v>
      </c>
      <c r="Y683">
        <f>IF(A683&lt;&gt;"",1,0)</f>
        <v>0</v>
      </c>
      <c r="Z683">
        <f>IF(T683=1,ROW()-5,0)</f>
        <v>0</v>
      </c>
    </row>
    <row r="684">
      <c r="A684" s="21" t="str">
        <f>IF(T684=0,"",IF(S684&lt;&gt;"","Revisa: "&amp;S684,IF(OR(L684="Cobrado",L684="Anulado"),"",IF(AND(N684="",OR(L684="Recibido",L684="Confirmado",L684="Preparado",L684="En reparto",L684="Incidencia"),ISNUMBER(I684),INT(Ajustes!$C$5)&gt;INT(I684)),"Retrasado",IF(OR(L684="Entregado",L684="Facturado"),IF(AND(ISNUMBER(V684),ISNUMBER(N684),INT(Ajustes!$C$5)-INT(N684)&gt;V684),IF(L684="Entregado","Sin facturar","Cobro vencido"),""),IF(AND(ISNUMBER(V684),ISNUMBER(Q684),Q684&gt;V684),INDEX(Ajustes!$E$9:$E$17,MATCH(L684,Ajustes!$B$9:$B$17,0)),""))))))</f>
        <v/>
      </c>
      <c r="B684" s="22" t="n"/>
      <c r="C684" s="23" t="n"/>
      <c r="D684" s="24" t="n"/>
      <c r="E684" s="25" t="n"/>
      <c r="F684" s="25" t="n"/>
      <c r="G684" s="25" t="n"/>
      <c r="H684" s="26" t="n"/>
      <c r="I684" s="23" t="n"/>
      <c r="J684" s="25" t="n"/>
      <c r="K684" s="25" t="n"/>
      <c r="L684" s="25" t="n"/>
      <c r="M684" s="23" t="n"/>
      <c r="N684" s="23" t="n"/>
      <c r="O684" s="27" t="n"/>
      <c r="P684" s="25" t="n"/>
      <c r="Q684" s="28" t="str">
        <f>IF(OR(T684=0,L684="Cobrado",L684="Anulado",NOT(ISNUMBER(U684))),"",MAX(0,INT(Ajustes!$C$5)-INT(U684)))</f>
        <v/>
      </c>
      <c r="R684" s="28" t="str">
        <f>IF(OR(T684=0,L684="Anulado",NOT(ISNUMBER(N684)),NOT(ISNUMBER(I684))),"",IF(INT(N684)=INT(I684),"Sí",IF(INT(N684)&gt;INT(I684),"Tarde","Antes")))</f>
        <v/>
      </c>
      <c r="S684" t="str">
        <f>IF(T684=0,"",IF(L684="","falta el estado",IF(NOT(ISNUMBER(MATCH(L684,Ajustes!$B$9:$B$17,0))),"el estado no es de la lista",IF(E684="","falta el cliente",IF(OR(AND(C684&lt;&gt;"",NOT(ISNUMBER(C684))),AND(I684&lt;&gt;"",NOT(ISNUMBER(I684))),AND(M684&lt;&gt;"",NOT(ISNUMBER(M684))),AND(N684&lt;&gt;"",NOT(ISNUMBER(N684)))),"hay una fecha mal escrita",IF(AND(H684&lt;&gt;"",NOT(ISNUMBER(H684))),"el importe no es un número",IF(C684="","falta «Recibido el»",IF(AND(L684&lt;&gt;"Recibido",L684&lt;&gt;"Anulado",I684=""),"falta la entrega acordada",IF(AND(L684&lt;&gt;"Recibido",L684&lt;&gt;"Anulado",M684=""),"falta la fecha del estado",IF(AND(OR(L684="Entregado",L684="Facturado",L684="Cobrado"),N684=""),"falta «Entregado el»",IF(AND(N684&lt;&gt;"",OR(L684="Recibido",L684="Confirmado",L684="Preparado",L684="En reparto")),"tiene «Entregado el»: cambia el estado",IF(OR(INT(C684)&gt;INT(Ajustes!$C$5),AND(M684&lt;&gt;"",INT(M684)&gt;INT(Ajustes!$C$5)),AND(N684&lt;&gt;"",INT(N684)&gt;INT(Ajustes!$C$5))),"hay una fecha posterior a hoy",IF(AND(M684&lt;&gt;"",INT(M684)&lt;INT(C684)),"la fecha del estado es anterior a «Recibido el»",IF(AND(N684&lt;&gt;"",INT(N684)&lt;INT(C684)),"«Entregado el» es anterior a «Recibido el»",""))))))))))))))</f>
        <v/>
      </c>
      <c r="T684">
        <f>IF(COUNTA(B684:P684)&gt;0,1,0)</f>
        <v>0</v>
      </c>
      <c r="U684" t="str">
        <f>IF(T684=0,"",IF(AND(L684="Recibido",M684=""),IF(C684="","",C684),IF(M684="","",M684)))</f>
        <v/>
      </c>
      <c r="V684" t="str">
        <f>IF(OR(T684=0,NOT(ISNUMBER(MATCH(L684,Ajustes!$B$9:$B$17,0)))),"",IF(INDEX(Ajustes!$C$9:$C$17,MATCH(L684,Ajustes!$B$9:$B$17,0))="","",INDEX(Ajustes!$C$9:$C$17,MATCH(L684,Ajustes!$B$9:$B$17,0))))</f>
        <v/>
      </c>
      <c r="W684">
        <f>IF(AND(T684=1,N684="",OR(L684="Recibido",L684="Confirmado",L684="Preparado",L684="En reparto",L684="Incidencia")),1,0)</f>
        <v>0</v>
      </c>
      <c r="X684">
        <f>IF(S684&lt;&gt;"",1,0)</f>
        <v>0</v>
      </c>
      <c r="Y684">
        <f>IF(A684&lt;&gt;"",1,0)</f>
        <v>0</v>
      </c>
      <c r="Z684">
        <f>IF(T684=1,ROW()-5,0)</f>
        <v>0</v>
      </c>
    </row>
    <row r="685">
      <c r="A685" s="21" t="str">
        <f>IF(T685=0,"",IF(S685&lt;&gt;"","Revisa: "&amp;S685,IF(OR(L685="Cobrado",L685="Anulado"),"",IF(AND(N685="",OR(L685="Recibido",L685="Confirmado",L685="Preparado",L685="En reparto",L685="Incidencia"),ISNUMBER(I685),INT(Ajustes!$C$5)&gt;INT(I685)),"Retrasado",IF(OR(L685="Entregado",L685="Facturado"),IF(AND(ISNUMBER(V685),ISNUMBER(N685),INT(Ajustes!$C$5)-INT(N685)&gt;V685),IF(L685="Entregado","Sin facturar","Cobro vencido"),""),IF(AND(ISNUMBER(V685),ISNUMBER(Q685),Q685&gt;V685),INDEX(Ajustes!$E$9:$E$17,MATCH(L685,Ajustes!$B$9:$B$17,0)),""))))))</f>
        <v/>
      </c>
      <c r="B685" s="22" t="n"/>
      <c r="C685" s="23" t="n"/>
      <c r="D685" s="24" t="n"/>
      <c r="E685" s="25" t="n"/>
      <c r="F685" s="25" t="n"/>
      <c r="G685" s="25" t="n"/>
      <c r="H685" s="26" t="n"/>
      <c r="I685" s="23" t="n"/>
      <c r="J685" s="25" t="n"/>
      <c r="K685" s="25" t="n"/>
      <c r="L685" s="25" t="n"/>
      <c r="M685" s="23" t="n"/>
      <c r="N685" s="23" t="n"/>
      <c r="O685" s="27" t="n"/>
      <c r="P685" s="25" t="n"/>
      <c r="Q685" s="28" t="str">
        <f>IF(OR(T685=0,L685="Cobrado",L685="Anulado",NOT(ISNUMBER(U685))),"",MAX(0,INT(Ajustes!$C$5)-INT(U685)))</f>
        <v/>
      </c>
      <c r="R685" s="28" t="str">
        <f>IF(OR(T685=0,L685="Anulado",NOT(ISNUMBER(N685)),NOT(ISNUMBER(I685))),"",IF(INT(N685)=INT(I685),"Sí",IF(INT(N685)&gt;INT(I685),"Tarde","Antes")))</f>
        <v/>
      </c>
      <c r="S685" t="str">
        <f>IF(T685=0,"",IF(L685="","falta el estado",IF(NOT(ISNUMBER(MATCH(L685,Ajustes!$B$9:$B$17,0))),"el estado no es de la lista",IF(E685="","falta el cliente",IF(OR(AND(C685&lt;&gt;"",NOT(ISNUMBER(C685))),AND(I685&lt;&gt;"",NOT(ISNUMBER(I685))),AND(M685&lt;&gt;"",NOT(ISNUMBER(M685))),AND(N685&lt;&gt;"",NOT(ISNUMBER(N685)))),"hay una fecha mal escrita",IF(AND(H685&lt;&gt;"",NOT(ISNUMBER(H685))),"el importe no es un número",IF(C685="","falta «Recibido el»",IF(AND(L685&lt;&gt;"Recibido",L685&lt;&gt;"Anulado",I685=""),"falta la entrega acordada",IF(AND(L685&lt;&gt;"Recibido",L685&lt;&gt;"Anulado",M685=""),"falta la fecha del estado",IF(AND(OR(L685="Entregado",L685="Facturado",L685="Cobrado"),N685=""),"falta «Entregado el»",IF(AND(N685&lt;&gt;"",OR(L685="Recibido",L685="Confirmado",L685="Preparado",L685="En reparto")),"tiene «Entregado el»: cambia el estado",IF(OR(INT(C685)&gt;INT(Ajustes!$C$5),AND(M685&lt;&gt;"",INT(M685)&gt;INT(Ajustes!$C$5)),AND(N685&lt;&gt;"",INT(N685)&gt;INT(Ajustes!$C$5))),"hay una fecha posterior a hoy",IF(AND(M685&lt;&gt;"",INT(M685)&lt;INT(C685)),"la fecha del estado es anterior a «Recibido el»",IF(AND(N685&lt;&gt;"",INT(N685)&lt;INT(C685)),"«Entregado el» es anterior a «Recibido el»",""))))))))))))))</f>
        <v/>
      </c>
      <c r="T685">
        <f>IF(COUNTA(B685:P685)&gt;0,1,0)</f>
        <v>0</v>
      </c>
      <c r="U685" t="str">
        <f>IF(T685=0,"",IF(AND(L685="Recibido",M685=""),IF(C685="","",C685),IF(M685="","",M685)))</f>
        <v/>
      </c>
      <c r="V685" t="str">
        <f>IF(OR(T685=0,NOT(ISNUMBER(MATCH(L685,Ajustes!$B$9:$B$17,0)))),"",IF(INDEX(Ajustes!$C$9:$C$17,MATCH(L685,Ajustes!$B$9:$B$17,0))="","",INDEX(Ajustes!$C$9:$C$17,MATCH(L685,Ajustes!$B$9:$B$17,0))))</f>
        <v/>
      </c>
      <c r="W685">
        <f>IF(AND(T685=1,N685="",OR(L685="Recibido",L685="Confirmado",L685="Preparado",L685="En reparto",L685="Incidencia")),1,0)</f>
        <v>0</v>
      </c>
      <c r="X685">
        <f>IF(S685&lt;&gt;"",1,0)</f>
        <v>0</v>
      </c>
      <c r="Y685">
        <f>IF(A685&lt;&gt;"",1,0)</f>
        <v>0</v>
      </c>
      <c r="Z685">
        <f>IF(T685=1,ROW()-5,0)</f>
        <v>0</v>
      </c>
    </row>
    <row r="686">
      <c r="A686" s="21" t="str">
        <f>IF(T686=0,"",IF(S686&lt;&gt;"","Revisa: "&amp;S686,IF(OR(L686="Cobrado",L686="Anulado"),"",IF(AND(N686="",OR(L686="Recibido",L686="Confirmado",L686="Preparado",L686="En reparto",L686="Incidencia"),ISNUMBER(I686),INT(Ajustes!$C$5)&gt;INT(I686)),"Retrasado",IF(OR(L686="Entregado",L686="Facturado"),IF(AND(ISNUMBER(V686),ISNUMBER(N686),INT(Ajustes!$C$5)-INT(N686)&gt;V686),IF(L686="Entregado","Sin facturar","Cobro vencido"),""),IF(AND(ISNUMBER(V686),ISNUMBER(Q686),Q686&gt;V686),INDEX(Ajustes!$E$9:$E$17,MATCH(L686,Ajustes!$B$9:$B$17,0)),""))))))</f>
        <v/>
      </c>
      <c r="B686" s="22" t="n"/>
      <c r="C686" s="23" t="n"/>
      <c r="D686" s="24" t="n"/>
      <c r="E686" s="25" t="n"/>
      <c r="F686" s="25" t="n"/>
      <c r="G686" s="25" t="n"/>
      <c r="H686" s="26" t="n"/>
      <c r="I686" s="23" t="n"/>
      <c r="J686" s="25" t="n"/>
      <c r="K686" s="25" t="n"/>
      <c r="L686" s="25" t="n"/>
      <c r="M686" s="23" t="n"/>
      <c r="N686" s="23" t="n"/>
      <c r="O686" s="27" t="n"/>
      <c r="P686" s="25" t="n"/>
      <c r="Q686" s="28" t="str">
        <f>IF(OR(T686=0,L686="Cobrado",L686="Anulado",NOT(ISNUMBER(U686))),"",MAX(0,INT(Ajustes!$C$5)-INT(U686)))</f>
        <v/>
      </c>
      <c r="R686" s="28" t="str">
        <f>IF(OR(T686=0,L686="Anulado",NOT(ISNUMBER(N686)),NOT(ISNUMBER(I686))),"",IF(INT(N686)=INT(I686),"Sí",IF(INT(N686)&gt;INT(I686),"Tarde","Antes")))</f>
        <v/>
      </c>
      <c r="S686" t="str">
        <f>IF(T686=0,"",IF(L686="","falta el estado",IF(NOT(ISNUMBER(MATCH(L686,Ajustes!$B$9:$B$17,0))),"el estado no es de la lista",IF(E686="","falta el cliente",IF(OR(AND(C686&lt;&gt;"",NOT(ISNUMBER(C686))),AND(I686&lt;&gt;"",NOT(ISNUMBER(I686))),AND(M686&lt;&gt;"",NOT(ISNUMBER(M686))),AND(N686&lt;&gt;"",NOT(ISNUMBER(N686)))),"hay una fecha mal escrita",IF(AND(H686&lt;&gt;"",NOT(ISNUMBER(H686))),"el importe no es un número",IF(C686="","falta «Recibido el»",IF(AND(L686&lt;&gt;"Recibido",L686&lt;&gt;"Anulado",I686=""),"falta la entrega acordada",IF(AND(L686&lt;&gt;"Recibido",L686&lt;&gt;"Anulado",M686=""),"falta la fecha del estado",IF(AND(OR(L686="Entregado",L686="Facturado",L686="Cobrado"),N686=""),"falta «Entregado el»",IF(AND(N686&lt;&gt;"",OR(L686="Recibido",L686="Confirmado",L686="Preparado",L686="En reparto")),"tiene «Entregado el»: cambia el estado",IF(OR(INT(C686)&gt;INT(Ajustes!$C$5),AND(M686&lt;&gt;"",INT(M686)&gt;INT(Ajustes!$C$5)),AND(N686&lt;&gt;"",INT(N686)&gt;INT(Ajustes!$C$5))),"hay una fecha posterior a hoy",IF(AND(M686&lt;&gt;"",INT(M686)&lt;INT(C686)),"la fecha del estado es anterior a «Recibido el»",IF(AND(N686&lt;&gt;"",INT(N686)&lt;INT(C686)),"«Entregado el» es anterior a «Recibido el»",""))))))))))))))</f>
        <v/>
      </c>
      <c r="T686">
        <f>IF(COUNTA(B686:P686)&gt;0,1,0)</f>
        <v>0</v>
      </c>
      <c r="U686" t="str">
        <f>IF(T686=0,"",IF(AND(L686="Recibido",M686=""),IF(C686="","",C686),IF(M686="","",M686)))</f>
        <v/>
      </c>
      <c r="V686" t="str">
        <f>IF(OR(T686=0,NOT(ISNUMBER(MATCH(L686,Ajustes!$B$9:$B$17,0)))),"",IF(INDEX(Ajustes!$C$9:$C$17,MATCH(L686,Ajustes!$B$9:$B$17,0))="","",INDEX(Ajustes!$C$9:$C$17,MATCH(L686,Ajustes!$B$9:$B$17,0))))</f>
        <v/>
      </c>
      <c r="W686">
        <f>IF(AND(T686=1,N686="",OR(L686="Recibido",L686="Confirmado",L686="Preparado",L686="En reparto",L686="Incidencia")),1,0)</f>
        <v>0</v>
      </c>
      <c r="X686">
        <f>IF(S686&lt;&gt;"",1,0)</f>
        <v>0</v>
      </c>
      <c r="Y686">
        <f>IF(A686&lt;&gt;"",1,0)</f>
        <v>0</v>
      </c>
      <c r="Z686">
        <f>IF(T686=1,ROW()-5,0)</f>
        <v>0</v>
      </c>
    </row>
    <row r="687">
      <c r="A687" s="21" t="str">
        <f>IF(T687=0,"",IF(S687&lt;&gt;"","Revisa: "&amp;S687,IF(OR(L687="Cobrado",L687="Anulado"),"",IF(AND(N687="",OR(L687="Recibido",L687="Confirmado",L687="Preparado",L687="En reparto",L687="Incidencia"),ISNUMBER(I687),INT(Ajustes!$C$5)&gt;INT(I687)),"Retrasado",IF(OR(L687="Entregado",L687="Facturado"),IF(AND(ISNUMBER(V687),ISNUMBER(N687),INT(Ajustes!$C$5)-INT(N687)&gt;V687),IF(L687="Entregado","Sin facturar","Cobro vencido"),""),IF(AND(ISNUMBER(V687),ISNUMBER(Q687),Q687&gt;V687),INDEX(Ajustes!$E$9:$E$17,MATCH(L687,Ajustes!$B$9:$B$17,0)),""))))))</f>
        <v/>
      </c>
      <c r="B687" s="22" t="n"/>
      <c r="C687" s="23" t="n"/>
      <c r="D687" s="24" t="n"/>
      <c r="E687" s="25" t="n"/>
      <c r="F687" s="25" t="n"/>
      <c r="G687" s="25" t="n"/>
      <c r="H687" s="26" t="n"/>
      <c r="I687" s="23" t="n"/>
      <c r="J687" s="25" t="n"/>
      <c r="K687" s="25" t="n"/>
      <c r="L687" s="25" t="n"/>
      <c r="M687" s="23" t="n"/>
      <c r="N687" s="23" t="n"/>
      <c r="O687" s="27" t="n"/>
      <c r="P687" s="25" t="n"/>
      <c r="Q687" s="28" t="str">
        <f>IF(OR(T687=0,L687="Cobrado",L687="Anulado",NOT(ISNUMBER(U687))),"",MAX(0,INT(Ajustes!$C$5)-INT(U687)))</f>
        <v/>
      </c>
      <c r="R687" s="28" t="str">
        <f>IF(OR(T687=0,L687="Anulado",NOT(ISNUMBER(N687)),NOT(ISNUMBER(I687))),"",IF(INT(N687)=INT(I687),"Sí",IF(INT(N687)&gt;INT(I687),"Tarde","Antes")))</f>
        <v/>
      </c>
      <c r="S687" t="str">
        <f>IF(T687=0,"",IF(L687="","falta el estado",IF(NOT(ISNUMBER(MATCH(L687,Ajustes!$B$9:$B$17,0))),"el estado no es de la lista",IF(E687="","falta el cliente",IF(OR(AND(C687&lt;&gt;"",NOT(ISNUMBER(C687))),AND(I687&lt;&gt;"",NOT(ISNUMBER(I687))),AND(M687&lt;&gt;"",NOT(ISNUMBER(M687))),AND(N687&lt;&gt;"",NOT(ISNUMBER(N687)))),"hay una fecha mal escrita",IF(AND(H687&lt;&gt;"",NOT(ISNUMBER(H687))),"el importe no es un número",IF(C687="","falta «Recibido el»",IF(AND(L687&lt;&gt;"Recibido",L687&lt;&gt;"Anulado",I687=""),"falta la entrega acordada",IF(AND(L687&lt;&gt;"Recibido",L687&lt;&gt;"Anulado",M687=""),"falta la fecha del estado",IF(AND(OR(L687="Entregado",L687="Facturado",L687="Cobrado"),N687=""),"falta «Entregado el»",IF(AND(N687&lt;&gt;"",OR(L687="Recibido",L687="Confirmado",L687="Preparado",L687="En reparto")),"tiene «Entregado el»: cambia el estado",IF(OR(INT(C687)&gt;INT(Ajustes!$C$5),AND(M687&lt;&gt;"",INT(M687)&gt;INT(Ajustes!$C$5)),AND(N687&lt;&gt;"",INT(N687)&gt;INT(Ajustes!$C$5))),"hay una fecha posterior a hoy",IF(AND(M687&lt;&gt;"",INT(M687)&lt;INT(C687)),"la fecha del estado es anterior a «Recibido el»",IF(AND(N687&lt;&gt;"",INT(N687)&lt;INT(C687)),"«Entregado el» es anterior a «Recibido el»",""))))))))))))))</f>
        <v/>
      </c>
      <c r="T687">
        <f>IF(COUNTA(B687:P687)&gt;0,1,0)</f>
        <v>0</v>
      </c>
      <c r="U687" t="str">
        <f>IF(T687=0,"",IF(AND(L687="Recibido",M687=""),IF(C687="","",C687),IF(M687="","",M687)))</f>
        <v/>
      </c>
      <c r="V687" t="str">
        <f>IF(OR(T687=0,NOT(ISNUMBER(MATCH(L687,Ajustes!$B$9:$B$17,0)))),"",IF(INDEX(Ajustes!$C$9:$C$17,MATCH(L687,Ajustes!$B$9:$B$17,0))="","",INDEX(Ajustes!$C$9:$C$17,MATCH(L687,Ajustes!$B$9:$B$17,0))))</f>
        <v/>
      </c>
      <c r="W687">
        <f>IF(AND(T687=1,N687="",OR(L687="Recibido",L687="Confirmado",L687="Preparado",L687="En reparto",L687="Incidencia")),1,0)</f>
        <v>0</v>
      </c>
      <c r="X687">
        <f>IF(S687&lt;&gt;"",1,0)</f>
        <v>0</v>
      </c>
      <c r="Y687">
        <f>IF(A687&lt;&gt;"",1,0)</f>
        <v>0</v>
      </c>
      <c r="Z687">
        <f>IF(T687=1,ROW()-5,0)</f>
        <v>0</v>
      </c>
    </row>
    <row r="688">
      <c r="A688" s="21" t="str">
        <f>IF(T688=0,"",IF(S688&lt;&gt;"","Revisa: "&amp;S688,IF(OR(L688="Cobrado",L688="Anulado"),"",IF(AND(N688="",OR(L688="Recibido",L688="Confirmado",L688="Preparado",L688="En reparto",L688="Incidencia"),ISNUMBER(I688),INT(Ajustes!$C$5)&gt;INT(I688)),"Retrasado",IF(OR(L688="Entregado",L688="Facturado"),IF(AND(ISNUMBER(V688),ISNUMBER(N688),INT(Ajustes!$C$5)-INT(N688)&gt;V688),IF(L688="Entregado","Sin facturar","Cobro vencido"),""),IF(AND(ISNUMBER(V688),ISNUMBER(Q688),Q688&gt;V688),INDEX(Ajustes!$E$9:$E$17,MATCH(L688,Ajustes!$B$9:$B$17,0)),""))))))</f>
        <v/>
      </c>
      <c r="B688" s="22" t="n"/>
      <c r="C688" s="23" t="n"/>
      <c r="D688" s="24" t="n"/>
      <c r="E688" s="25" t="n"/>
      <c r="F688" s="25" t="n"/>
      <c r="G688" s="25" t="n"/>
      <c r="H688" s="26" t="n"/>
      <c r="I688" s="23" t="n"/>
      <c r="J688" s="25" t="n"/>
      <c r="K688" s="25" t="n"/>
      <c r="L688" s="25" t="n"/>
      <c r="M688" s="23" t="n"/>
      <c r="N688" s="23" t="n"/>
      <c r="O688" s="27" t="n"/>
      <c r="P688" s="25" t="n"/>
      <c r="Q688" s="28" t="str">
        <f>IF(OR(T688=0,L688="Cobrado",L688="Anulado",NOT(ISNUMBER(U688))),"",MAX(0,INT(Ajustes!$C$5)-INT(U688)))</f>
        <v/>
      </c>
      <c r="R688" s="28" t="str">
        <f>IF(OR(T688=0,L688="Anulado",NOT(ISNUMBER(N688)),NOT(ISNUMBER(I688))),"",IF(INT(N688)=INT(I688),"Sí",IF(INT(N688)&gt;INT(I688),"Tarde","Antes")))</f>
        <v/>
      </c>
      <c r="S688" t="str">
        <f>IF(T688=0,"",IF(L688="","falta el estado",IF(NOT(ISNUMBER(MATCH(L688,Ajustes!$B$9:$B$17,0))),"el estado no es de la lista",IF(E688="","falta el cliente",IF(OR(AND(C688&lt;&gt;"",NOT(ISNUMBER(C688))),AND(I688&lt;&gt;"",NOT(ISNUMBER(I688))),AND(M688&lt;&gt;"",NOT(ISNUMBER(M688))),AND(N688&lt;&gt;"",NOT(ISNUMBER(N688)))),"hay una fecha mal escrita",IF(AND(H688&lt;&gt;"",NOT(ISNUMBER(H688))),"el importe no es un número",IF(C688="","falta «Recibido el»",IF(AND(L688&lt;&gt;"Recibido",L688&lt;&gt;"Anulado",I688=""),"falta la entrega acordada",IF(AND(L688&lt;&gt;"Recibido",L688&lt;&gt;"Anulado",M688=""),"falta la fecha del estado",IF(AND(OR(L688="Entregado",L688="Facturado",L688="Cobrado"),N688=""),"falta «Entregado el»",IF(AND(N688&lt;&gt;"",OR(L688="Recibido",L688="Confirmado",L688="Preparado",L688="En reparto")),"tiene «Entregado el»: cambia el estado",IF(OR(INT(C688)&gt;INT(Ajustes!$C$5),AND(M688&lt;&gt;"",INT(M688)&gt;INT(Ajustes!$C$5)),AND(N688&lt;&gt;"",INT(N688)&gt;INT(Ajustes!$C$5))),"hay una fecha posterior a hoy",IF(AND(M688&lt;&gt;"",INT(M688)&lt;INT(C688)),"la fecha del estado es anterior a «Recibido el»",IF(AND(N688&lt;&gt;"",INT(N688)&lt;INT(C688)),"«Entregado el» es anterior a «Recibido el»",""))))))))))))))</f>
        <v/>
      </c>
      <c r="T688">
        <f>IF(COUNTA(B688:P688)&gt;0,1,0)</f>
        <v>0</v>
      </c>
      <c r="U688" t="str">
        <f>IF(T688=0,"",IF(AND(L688="Recibido",M688=""),IF(C688="","",C688),IF(M688="","",M688)))</f>
        <v/>
      </c>
      <c r="V688" t="str">
        <f>IF(OR(T688=0,NOT(ISNUMBER(MATCH(L688,Ajustes!$B$9:$B$17,0)))),"",IF(INDEX(Ajustes!$C$9:$C$17,MATCH(L688,Ajustes!$B$9:$B$17,0))="","",INDEX(Ajustes!$C$9:$C$17,MATCH(L688,Ajustes!$B$9:$B$17,0))))</f>
        <v/>
      </c>
      <c r="W688">
        <f>IF(AND(T688=1,N688="",OR(L688="Recibido",L688="Confirmado",L688="Preparado",L688="En reparto",L688="Incidencia")),1,0)</f>
        <v>0</v>
      </c>
      <c r="X688">
        <f>IF(S688&lt;&gt;"",1,0)</f>
        <v>0</v>
      </c>
      <c r="Y688">
        <f>IF(A688&lt;&gt;"",1,0)</f>
        <v>0</v>
      </c>
      <c r="Z688">
        <f>IF(T688=1,ROW()-5,0)</f>
        <v>0</v>
      </c>
    </row>
    <row r="689">
      <c r="A689" s="21" t="str">
        <f>IF(T689=0,"",IF(S689&lt;&gt;"","Revisa: "&amp;S689,IF(OR(L689="Cobrado",L689="Anulado"),"",IF(AND(N689="",OR(L689="Recibido",L689="Confirmado",L689="Preparado",L689="En reparto",L689="Incidencia"),ISNUMBER(I689),INT(Ajustes!$C$5)&gt;INT(I689)),"Retrasado",IF(OR(L689="Entregado",L689="Facturado"),IF(AND(ISNUMBER(V689),ISNUMBER(N689),INT(Ajustes!$C$5)-INT(N689)&gt;V689),IF(L689="Entregado","Sin facturar","Cobro vencido"),""),IF(AND(ISNUMBER(V689),ISNUMBER(Q689),Q689&gt;V689),INDEX(Ajustes!$E$9:$E$17,MATCH(L689,Ajustes!$B$9:$B$17,0)),""))))))</f>
        <v/>
      </c>
      <c r="B689" s="22" t="n"/>
      <c r="C689" s="23" t="n"/>
      <c r="D689" s="24" t="n"/>
      <c r="E689" s="25" t="n"/>
      <c r="F689" s="25" t="n"/>
      <c r="G689" s="25" t="n"/>
      <c r="H689" s="26" t="n"/>
      <c r="I689" s="23" t="n"/>
      <c r="J689" s="25" t="n"/>
      <c r="K689" s="25" t="n"/>
      <c r="L689" s="25" t="n"/>
      <c r="M689" s="23" t="n"/>
      <c r="N689" s="23" t="n"/>
      <c r="O689" s="27" t="n"/>
      <c r="P689" s="25" t="n"/>
      <c r="Q689" s="28" t="str">
        <f>IF(OR(T689=0,L689="Cobrado",L689="Anulado",NOT(ISNUMBER(U689))),"",MAX(0,INT(Ajustes!$C$5)-INT(U689)))</f>
        <v/>
      </c>
      <c r="R689" s="28" t="str">
        <f>IF(OR(T689=0,L689="Anulado",NOT(ISNUMBER(N689)),NOT(ISNUMBER(I689))),"",IF(INT(N689)=INT(I689),"Sí",IF(INT(N689)&gt;INT(I689),"Tarde","Antes")))</f>
        <v/>
      </c>
      <c r="S689" t="str">
        <f>IF(T689=0,"",IF(L689="","falta el estado",IF(NOT(ISNUMBER(MATCH(L689,Ajustes!$B$9:$B$17,0))),"el estado no es de la lista",IF(E689="","falta el cliente",IF(OR(AND(C689&lt;&gt;"",NOT(ISNUMBER(C689))),AND(I689&lt;&gt;"",NOT(ISNUMBER(I689))),AND(M689&lt;&gt;"",NOT(ISNUMBER(M689))),AND(N689&lt;&gt;"",NOT(ISNUMBER(N689)))),"hay una fecha mal escrita",IF(AND(H689&lt;&gt;"",NOT(ISNUMBER(H689))),"el importe no es un número",IF(C689="","falta «Recibido el»",IF(AND(L689&lt;&gt;"Recibido",L689&lt;&gt;"Anulado",I689=""),"falta la entrega acordada",IF(AND(L689&lt;&gt;"Recibido",L689&lt;&gt;"Anulado",M689=""),"falta la fecha del estado",IF(AND(OR(L689="Entregado",L689="Facturado",L689="Cobrado"),N689=""),"falta «Entregado el»",IF(AND(N689&lt;&gt;"",OR(L689="Recibido",L689="Confirmado",L689="Preparado",L689="En reparto")),"tiene «Entregado el»: cambia el estado",IF(OR(INT(C689)&gt;INT(Ajustes!$C$5),AND(M689&lt;&gt;"",INT(M689)&gt;INT(Ajustes!$C$5)),AND(N689&lt;&gt;"",INT(N689)&gt;INT(Ajustes!$C$5))),"hay una fecha posterior a hoy",IF(AND(M689&lt;&gt;"",INT(M689)&lt;INT(C689)),"la fecha del estado es anterior a «Recibido el»",IF(AND(N689&lt;&gt;"",INT(N689)&lt;INT(C689)),"«Entregado el» es anterior a «Recibido el»",""))))))))))))))</f>
        <v/>
      </c>
      <c r="T689">
        <f>IF(COUNTA(B689:P689)&gt;0,1,0)</f>
        <v>0</v>
      </c>
      <c r="U689" t="str">
        <f>IF(T689=0,"",IF(AND(L689="Recibido",M689=""),IF(C689="","",C689),IF(M689="","",M689)))</f>
        <v/>
      </c>
      <c r="V689" t="str">
        <f>IF(OR(T689=0,NOT(ISNUMBER(MATCH(L689,Ajustes!$B$9:$B$17,0)))),"",IF(INDEX(Ajustes!$C$9:$C$17,MATCH(L689,Ajustes!$B$9:$B$17,0))="","",INDEX(Ajustes!$C$9:$C$17,MATCH(L689,Ajustes!$B$9:$B$17,0))))</f>
        <v/>
      </c>
      <c r="W689">
        <f>IF(AND(T689=1,N689="",OR(L689="Recibido",L689="Confirmado",L689="Preparado",L689="En reparto",L689="Incidencia")),1,0)</f>
        <v>0</v>
      </c>
      <c r="X689">
        <f>IF(S689&lt;&gt;"",1,0)</f>
        <v>0</v>
      </c>
      <c r="Y689">
        <f>IF(A689&lt;&gt;"",1,0)</f>
        <v>0</v>
      </c>
      <c r="Z689">
        <f>IF(T689=1,ROW()-5,0)</f>
        <v>0</v>
      </c>
    </row>
    <row r="690">
      <c r="A690" s="21" t="str">
        <f>IF(T690=0,"",IF(S690&lt;&gt;"","Revisa: "&amp;S690,IF(OR(L690="Cobrado",L690="Anulado"),"",IF(AND(N690="",OR(L690="Recibido",L690="Confirmado",L690="Preparado",L690="En reparto",L690="Incidencia"),ISNUMBER(I690),INT(Ajustes!$C$5)&gt;INT(I690)),"Retrasado",IF(OR(L690="Entregado",L690="Facturado"),IF(AND(ISNUMBER(V690),ISNUMBER(N690),INT(Ajustes!$C$5)-INT(N690)&gt;V690),IF(L690="Entregado","Sin facturar","Cobro vencido"),""),IF(AND(ISNUMBER(V690),ISNUMBER(Q690),Q690&gt;V690),INDEX(Ajustes!$E$9:$E$17,MATCH(L690,Ajustes!$B$9:$B$17,0)),""))))))</f>
        <v/>
      </c>
      <c r="B690" s="22" t="n"/>
      <c r="C690" s="23" t="n"/>
      <c r="D690" s="24" t="n"/>
      <c r="E690" s="25" t="n"/>
      <c r="F690" s="25" t="n"/>
      <c r="G690" s="25" t="n"/>
      <c r="H690" s="26" t="n"/>
      <c r="I690" s="23" t="n"/>
      <c r="J690" s="25" t="n"/>
      <c r="K690" s="25" t="n"/>
      <c r="L690" s="25" t="n"/>
      <c r="M690" s="23" t="n"/>
      <c r="N690" s="23" t="n"/>
      <c r="O690" s="27" t="n"/>
      <c r="P690" s="25" t="n"/>
      <c r="Q690" s="28" t="str">
        <f>IF(OR(T690=0,L690="Cobrado",L690="Anulado",NOT(ISNUMBER(U690))),"",MAX(0,INT(Ajustes!$C$5)-INT(U690)))</f>
        <v/>
      </c>
      <c r="R690" s="28" t="str">
        <f>IF(OR(T690=0,L690="Anulado",NOT(ISNUMBER(N690)),NOT(ISNUMBER(I690))),"",IF(INT(N690)=INT(I690),"Sí",IF(INT(N690)&gt;INT(I690),"Tarde","Antes")))</f>
        <v/>
      </c>
      <c r="S690" t="str">
        <f>IF(T690=0,"",IF(L690="","falta el estado",IF(NOT(ISNUMBER(MATCH(L690,Ajustes!$B$9:$B$17,0))),"el estado no es de la lista",IF(E690="","falta el cliente",IF(OR(AND(C690&lt;&gt;"",NOT(ISNUMBER(C690))),AND(I690&lt;&gt;"",NOT(ISNUMBER(I690))),AND(M690&lt;&gt;"",NOT(ISNUMBER(M690))),AND(N690&lt;&gt;"",NOT(ISNUMBER(N690)))),"hay una fecha mal escrita",IF(AND(H690&lt;&gt;"",NOT(ISNUMBER(H690))),"el importe no es un número",IF(C690="","falta «Recibido el»",IF(AND(L690&lt;&gt;"Recibido",L690&lt;&gt;"Anulado",I690=""),"falta la entrega acordada",IF(AND(L690&lt;&gt;"Recibido",L690&lt;&gt;"Anulado",M690=""),"falta la fecha del estado",IF(AND(OR(L690="Entregado",L690="Facturado",L690="Cobrado"),N690=""),"falta «Entregado el»",IF(AND(N690&lt;&gt;"",OR(L690="Recibido",L690="Confirmado",L690="Preparado",L690="En reparto")),"tiene «Entregado el»: cambia el estado",IF(OR(INT(C690)&gt;INT(Ajustes!$C$5),AND(M690&lt;&gt;"",INT(M690)&gt;INT(Ajustes!$C$5)),AND(N690&lt;&gt;"",INT(N690)&gt;INT(Ajustes!$C$5))),"hay una fecha posterior a hoy",IF(AND(M690&lt;&gt;"",INT(M690)&lt;INT(C690)),"la fecha del estado es anterior a «Recibido el»",IF(AND(N690&lt;&gt;"",INT(N690)&lt;INT(C690)),"«Entregado el» es anterior a «Recibido el»",""))))))))))))))</f>
        <v/>
      </c>
      <c r="T690">
        <f>IF(COUNTA(B690:P690)&gt;0,1,0)</f>
        <v>0</v>
      </c>
      <c r="U690" t="str">
        <f>IF(T690=0,"",IF(AND(L690="Recibido",M690=""),IF(C690="","",C690),IF(M690="","",M690)))</f>
        <v/>
      </c>
      <c r="V690" t="str">
        <f>IF(OR(T690=0,NOT(ISNUMBER(MATCH(L690,Ajustes!$B$9:$B$17,0)))),"",IF(INDEX(Ajustes!$C$9:$C$17,MATCH(L690,Ajustes!$B$9:$B$17,0))="","",INDEX(Ajustes!$C$9:$C$17,MATCH(L690,Ajustes!$B$9:$B$17,0))))</f>
        <v/>
      </c>
      <c r="W690">
        <f>IF(AND(T690=1,N690="",OR(L690="Recibido",L690="Confirmado",L690="Preparado",L690="En reparto",L690="Incidencia")),1,0)</f>
        <v>0</v>
      </c>
      <c r="X690">
        <f>IF(S690&lt;&gt;"",1,0)</f>
        <v>0</v>
      </c>
      <c r="Y690">
        <f>IF(A690&lt;&gt;"",1,0)</f>
        <v>0</v>
      </c>
      <c r="Z690">
        <f>IF(T690=1,ROW()-5,0)</f>
        <v>0</v>
      </c>
    </row>
    <row r="691">
      <c r="A691" s="21" t="str">
        <f>IF(T691=0,"",IF(S691&lt;&gt;"","Revisa: "&amp;S691,IF(OR(L691="Cobrado",L691="Anulado"),"",IF(AND(N691="",OR(L691="Recibido",L691="Confirmado",L691="Preparado",L691="En reparto",L691="Incidencia"),ISNUMBER(I691),INT(Ajustes!$C$5)&gt;INT(I691)),"Retrasado",IF(OR(L691="Entregado",L691="Facturado"),IF(AND(ISNUMBER(V691),ISNUMBER(N691),INT(Ajustes!$C$5)-INT(N691)&gt;V691),IF(L691="Entregado","Sin facturar","Cobro vencido"),""),IF(AND(ISNUMBER(V691),ISNUMBER(Q691),Q691&gt;V691),INDEX(Ajustes!$E$9:$E$17,MATCH(L691,Ajustes!$B$9:$B$17,0)),""))))))</f>
        <v/>
      </c>
      <c r="B691" s="22" t="n"/>
      <c r="C691" s="23" t="n"/>
      <c r="D691" s="24" t="n"/>
      <c r="E691" s="25" t="n"/>
      <c r="F691" s="25" t="n"/>
      <c r="G691" s="25" t="n"/>
      <c r="H691" s="26" t="n"/>
      <c r="I691" s="23" t="n"/>
      <c r="J691" s="25" t="n"/>
      <c r="K691" s="25" t="n"/>
      <c r="L691" s="25" t="n"/>
      <c r="M691" s="23" t="n"/>
      <c r="N691" s="23" t="n"/>
      <c r="O691" s="27" t="n"/>
      <c r="P691" s="25" t="n"/>
      <c r="Q691" s="28" t="str">
        <f>IF(OR(T691=0,L691="Cobrado",L691="Anulado",NOT(ISNUMBER(U691))),"",MAX(0,INT(Ajustes!$C$5)-INT(U691)))</f>
        <v/>
      </c>
      <c r="R691" s="28" t="str">
        <f>IF(OR(T691=0,L691="Anulado",NOT(ISNUMBER(N691)),NOT(ISNUMBER(I691))),"",IF(INT(N691)=INT(I691),"Sí",IF(INT(N691)&gt;INT(I691),"Tarde","Antes")))</f>
        <v/>
      </c>
      <c r="S691" t="str">
        <f>IF(T691=0,"",IF(L691="","falta el estado",IF(NOT(ISNUMBER(MATCH(L691,Ajustes!$B$9:$B$17,0))),"el estado no es de la lista",IF(E691="","falta el cliente",IF(OR(AND(C691&lt;&gt;"",NOT(ISNUMBER(C691))),AND(I691&lt;&gt;"",NOT(ISNUMBER(I691))),AND(M691&lt;&gt;"",NOT(ISNUMBER(M691))),AND(N691&lt;&gt;"",NOT(ISNUMBER(N691)))),"hay una fecha mal escrita",IF(AND(H691&lt;&gt;"",NOT(ISNUMBER(H691))),"el importe no es un número",IF(C691="","falta «Recibido el»",IF(AND(L691&lt;&gt;"Recibido",L691&lt;&gt;"Anulado",I691=""),"falta la entrega acordada",IF(AND(L691&lt;&gt;"Recibido",L691&lt;&gt;"Anulado",M691=""),"falta la fecha del estado",IF(AND(OR(L691="Entregado",L691="Facturado",L691="Cobrado"),N691=""),"falta «Entregado el»",IF(AND(N691&lt;&gt;"",OR(L691="Recibido",L691="Confirmado",L691="Preparado",L691="En reparto")),"tiene «Entregado el»: cambia el estado",IF(OR(INT(C691)&gt;INT(Ajustes!$C$5),AND(M691&lt;&gt;"",INT(M691)&gt;INT(Ajustes!$C$5)),AND(N691&lt;&gt;"",INT(N691)&gt;INT(Ajustes!$C$5))),"hay una fecha posterior a hoy",IF(AND(M691&lt;&gt;"",INT(M691)&lt;INT(C691)),"la fecha del estado es anterior a «Recibido el»",IF(AND(N691&lt;&gt;"",INT(N691)&lt;INT(C691)),"«Entregado el» es anterior a «Recibido el»",""))))))))))))))</f>
        <v/>
      </c>
      <c r="T691">
        <f>IF(COUNTA(B691:P691)&gt;0,1,0)</f>
        <v>0</v>
      </c>
      <c r="U691" t="str">
        <f>IF(T691=0,"",IF(AND(L691="Recibido",M691=""),IF(C691="","",C691),IF(M691="","",M691)))</f>
        <v/>
      </c>
      <c r="V691" t="str">
        <f>IF(OR(T691=0,NOT(ISNUMBER(MATCH(L691,Ajustes!$B$9:$B$17,0)))),"",IF(INDEX(Ajustes!$C$9:$C$17,MATCH(L691,Ajustes!$B$9:$B$17,0))="","",INDEX(Ajustes!$C$9:$C$17,MATCH(L691,Ajustes!$B$9:$B$17,0))))</f>
        <v/>
      </c>
      <c r="W691">
        <f>IF(AND(T691=1,N691="",OR(L691="Recibido",L691="Confirmado",L691="Preparado",L691="En reparto",L691="Incidencia")),1,0)</f>
        <v>0</v>
      </c>
      <c r="X691">
        <f>IF(S691&lt;&gt;"",1,0)</f>
        <v>0</v>
      </c>
      <c r="Y691">
        <f>IF(A691&lt;&gt;"",1,0)</f>
        <v>0</v>
      </c>
      <c r="Z691">
        <f>IF(T691=1,ROW()-5,0)</f>
        <v>0</v>
      </c>
    </row>
    <row r="692">
      <c r="A692" s="21" t="str">
        <f>IF(T692=0,"",IF(S692&lt;&gt;"","Revisa: "&amp;S692,IF(OR(L692="Cobrado",L692="Anulado"),"",IF(AND(N692="",OR(L692="Recibido",L692="Confirmado",L692="Preparado",L692="En reparto",L692="Incidencia"),ISNUMBER(I692),INT(Ajustes!$C$5)&gt;INT(I692)),"Retrasado",IF(OR(L692="Entregado",L692="Facturado"),IF(AND(ISNUMBER(V692),ISNUMBER(N692),INT(Ajustes!$C$5)-INT(N692)&gt;V692),IF(L692="Entregado","Sin facturar","Cobro vencido"),""),IF(AND(ISNUMBER(V692),ISNUMBER(Q692),Q692&gt;V692),INDEX(Ajustes!$E$9:$E$17,MATCH(L692,Ajustes!$B$9:$B$17,0)),""))))))</f>
        <v/>
      </c>
      <c r="B692" s="22" t="n"/>
      <c r="C692" s="23" t="n"/>
      <c r="D692" s="24" t="n"/>
      <c r="E692" s="25" t="n"/>
      <c r="F692" s="25" t="n"/>
      <c r="G692" s="25" t="n"/>
      <c r="H692" s="26" t="n"/>
      <c r="I692" s="23" t="n"/>
      <c r="J692" s="25" t="n"/>
      <c r="K692" s="25" t="n"/>
      <c r="L692" s="25" t="n"/>
      <c r="M692" s="23" t="n"/>
      <c r="N692" s="23" t="n"/>
      <c r="O692" s="27" t="n"/>
      <c r="P692" s="25" t="n"/>
      <c r="Q692" s="28" t="str">
        <f>IF(OR(T692=0,L692="Cobrado",L692="Anulado",NOT(ISNUMBER(U692))),"",MAX(0,INT(Ajustes!$C$5)-INT(U692)))</f>
        <v/>
      </c>
      <c r="R692" s="28" t="str">
        <f>IF(OR(T692=0,L692="Anulado",NOT(ISNUMBER(N692)),NOT(ISNUMBER(I692))),"",IF(INT(N692)=INT(I692),"Sí",IF(INT(N692)&gt;INT(I692),"Tarde","Antes")))</f>
        <v/>
      </c>
      <c r="S692" t="str">
        <f>IF(T692=0,"",IF(L692="","falta el estado",IF(NOT(ISNUMBER(MATCH(L692,Ajustes!$B$9:$B$17,0))),"el estado no es de la lista",IF(E692="","falta el cliente",IF(OR(AND(C692&lt;&gt;"",NOT(ISNUMBER(C692))),AND(I692&lt;&gt;"",NOT(ISNUMBER(I692))),AND(M692&lt;&gt;"",NOT(ISNUMBER(M692))),AND(N692&lt;&gt;"",NOT(ISNUMBER(N692)))),"hay una fecha mal escrita",IF(AND(H692&lt;&gt;"",NOT(ISNUMBER(H692))),"el importe no es un número",IF(C692="","falta «Recibido el»",IF(AND(L692&lt;&gt;"Recibido",L692&lt;&gt;"Anulado",I692=""),"falta la entrega acordada",IF(AND(L692&lt;&gt;"Recibido",L692&lt;&gt;"Anulado",M692=""),"falta la fecha del estado",IF(AND(OR(L692="Entregado",L692="Facturado",L692="Cobrado"),N692=""),"falta «Entregado el»",IF(AND(N692&lt;&gt;"",OR(L692="Recibido",L692="Confirmado",L692="Preparado",L692="En reparto")),"tiene «Entregado el»: cambia el estado",IF(OR(INT(C692)&gt;INT(Ajustes!$C$5),AND(M692&lt;&gt;"",INT(M692)&gt;INT(Ajustes!$C$5)),AND(N692&lt;&gt;"",INT(N692)&gt;INT(Ajustes!$C$5))),"hay una fecha posterior a hoy",IF(AND(M692&lt;&gt;"",INT(M692)&lt;INT(C692)),"la fecha del estado es anterior a «Recibido el»",IF(AND(N692&lt;&gt;"",INT(N692)&lt;INT(C692)),"«Entregado el» es anterior a «Recibido el»",""))))))))))))))</f>
        <v/>
      </c>
      <c r="T692">
        <f>IF(COUNTA(B692:P692)&gt;0,1,0)</f>
        <v>0</v>
      </c>
      <c r="U692" t="str">
        <f>IF(T692=0,"",IF(AND(L692="Recibido",M692=""),IF(C692="","",C692),IF(M692="","",M692)))</f>
        <v/>
      </c>
      <c r="V692" t="str">
        <f>IF(OR(T692=0,NOT(ISNUMBER(MATCH(L692,Ajustes!$B$9:$B$17,0)))),"",IF(INDEX(Ajustes!$C$9:$C$17,MATCH(L692,Ajustes!$B$9:$B$17,0))="","",INDEX(Ajustes!$C$9:$C$17,MATCH(L692,Ajustes!$B$9:$B$17,0))))</f>
        <v/>
      </c>
      <c r="W692">
        <f>IF(AND(T692=1,N692="",OR(L692="Recibido",L692="Confirmado",L692="Preparado",L692="En reparto",L692="Incidencia")),1,0)</f>
        <v>0</v>
      </c>
      <c r="X692">
        <f>IF(S692&lt;&gt;"",1,0)</f>
        <v>0</v>
      </c>
      <c r="Y692">
        <f>IF(A692&lt;&gt;"",1,0)</f>
        <v>0</v>
      </c>
      <c r="Z692">
        <f>IF(T692=1,ROW()-5,0)</f>
        <v>0</v>
      </c>
    </row>
    <row r="693">
      <c r="A693" s="21" t="str">
        <f>IF(T693=0,"",IF(S693&lt;&gt;"","Revisa: "&amp;S693,IF(OR(L693="Cobrado",L693="Anulado"),"",IF(AND(N693="",OR(L693="Recibido",L693="Confirmado",L693="Preparado",L693="En reparto",L693="Incidencia"),ISNUMBER(I693),INT(Ajustes!$C$5)&gt;INT(I693)),"Retrasado",IF(OR(L693="Entregado",L693="Facturado"),IF(AND(ISNUMBER(V693),ISNUMBER(N693),INT(Ajustes!$C$5)-INT(N693)&gt;V693),IF(L693="Entregado","Sin facturar","Cobro vencido"),""),IF(AND(ISNUMBER(V693),ISNUMBER(Q693),Q693&gt;V693),INDEX(Ajustes!$E$9:$E$17,MATCH(L693,Ajustes!$B$9:$B$17,0)),""))))))</f>
        <v/>
      </c>
      <c r="B693" s="22" t="n"/>
      <c r="C693" s="23" t="n"/>
      <c r="D693" s="24" t="n"/>
      <c r="E693" s="25" t="n"/>
      <c r="F693" s="25" t="n"/>
      <c r="G693" s="25" t="n"/>
      <c r="H693" s="26" t="n"/>
      <c r="I693" s="23" t="n"/>
      <c r="J693" s="25" t="n"/>
      <c r="K693" s="25" t="n"/>
      <c r="L693" s="25" t="n"/>
      <c r="M693" s="23" t="n"/>
      <c r="N693" s="23" t="n"/>
      <c r="O693" s="27" t="n"/>
      <c r="P693" s="25" t="n"/>
      <c r="Q693" s="28" t="str">
        <f>IF(OR(T693=0,L693="Cobrado",L693="Anulado",NOT(ISNUMBER(U693))),"",MAX(0,INT(Ajustes!$C$5)-INT(U693)))</f>
        <v/>
      </c>
      <c r="R693" s="28" t="str">
        <f>IF(OR(T693=0,L693="Anulado",NOT(ISNUMBER(N693)),NOT(ISNUMBER(I693))),"",IF(INT(N693)=INT(I693),"Sí",IF(INT(N693)&gt;INT(I693),"Tarde","Antes")))</f>
        <v/>
      </c>
      <c r="S693" t="str">
        <f>IF(T693=0,"",IF(L693="","falta el estado",IF(NOT(ISNUMBER(MATCH(L693,Ajustes!$B$9:$B$17,0))),"el estado no es de la lista",IF(E693="","falta el cliente",IF(OR(AND(C693&lt;&gt;"",NOT(ISNUMBER(C693))),AND(I693&lt;&gt;"",NOT(ISNUMBER(I693))),AND(M693&lt;&gt;"",NOT(ISNUMBER(M693))),AND(N693&lt;&gt;"",NOT(ISNUMBER(N693)))),"hay una fecha mal escrita",IF(AND(H693&lt;&gt;"",NOT(ISNUMBER(H693))),"el importe no es un número",IF(C693="","falta «Recibido el»",IF(AND(L693&lt;&gt;"Recibido",L693&lt;&gt;"Anulado",I693=""),"falta la entrega acordada",IF(AND(L693&lt;&gt;"Recibido",L693&lt;&gt;"Anulado",M693=""),"falta la fecha del estado",IF(AND(OR(L693="Entregado",L693="Facturado",L693="Cobrado"),N693=""),"falta «Entregado el»",IF(AND(N693&lt;&gt;"",OR(L693="Recibido",L693="Confirmado",L693="Preparado",L693="En reparto")),"tiene «Entregado el»: cambia el estado",IF(OR(INT(C693)&gt;INT(Ajustes!$C$5),AND(M693&lt;&gt;"",INT(M693)&gt;INT(Ajustes!$C$5)),AND(N693&lt;&gt;"",INT(N693)&gt;INT(Ajustes!$C$5))),"hay una fecha posterior a hoy",IF(AND(M693&lt;&gt;"",INT(M693)&lt;INT(C693)),"la fecha del estado es anterior a «Recibido el»",IF(AND(N693&lt;&gt;"",INT(N693)&lt;INT(C693)),"«Entregado el» es anterior a «Recibido el»",""))))))))))))))</f>
        <v/>
      </c>
      <c r="T693">
        <f>IF(COUNTA(B693:P693)&gt;0,1,0)</f>
        <v>0</v>
      </c>
      <c r="U693" t="str">
        <f>IF(T693=0,"",IF(AND(L693="Recibido",M693=""),IF(C693="","",C693),IF(M693="","",M693)))</f>
        <v/>
      </c>
      <c r="V693" t="str">
        <f>IF(OR(T693=0,NOT(ISNUMBER(MATCH(L693,Ajustes!$B$9:$B$17,0)))),"",IF(INDEX(Ajustes!$C$9:$C$17,MATCH(L693,Ajustes!$B$9:$B$17,0))="","",INDEX(Ajustes!$C$9:$C$17,MATCH(L693,Ajustes!$B$9:$B$17,0))))</f>
        <v/>
      </c>
      <c r="W693">
        <f>IF(AND(T693=1,N693="",OR(L693="Recibido",L693="Confirmado",L693="Preparado",L693="En reparto",L693="Incidencia")),1,0)</f>
        <v>0</v>
      </c>
      <c r="X693">
        <f>IF(S693&lt;&gt;"",1,0)</f>
        <v>0</v>
      </c>
      <c r="Y693">
        <f>IF(A693&lt;&gt;"",1,0)</f>
        <v>0</v>
      </c>
      <c r="Z693">
        <f>IF(T693=1,ROW()-5,0)</f>
        <v>0</v>
      </c>
    </row>
    <row r="694">
      <c r="A694" s="21" t="str">
        <f>IF(T694=0,"",IF(S694&lt;&gt;"","Revisa: "&amp;S694,IF(OR(L694="Cobrado",L694="Anulado"),"",IF(AND(N694="",OR(L694="Recibido",L694="Confirmado",L694="Preparado",L694="En reparto",L694="Incidencia"),ISNUMBER(I694),INT(Ajustes!$C$5)&gt;INT(I694)),"Retrasado",IF(OR(L694="Entregado",L694="Facturado"),IF(AND(ISNUMBER(V694),ISNUMBER(N694),INT(Ajustes!$C$5)-INT(N694)&gt;V694),IF(L694="Entregado","Sin facturar","Cobro vencido"),""),IF(AND(ISNUMBER(V694),ISNUMBER(Q694),Q694&gt;V694),INDEX(Ajustes!$E$9:$E$17,MATCH(L694,Ajustes!$B$9:$B$17,0)),""))))))</f>
        <v/>
      </c>
      <c r="B694" s="22" t="n"/>
      <c r="C694" s="23" t="n"/>
      <c r="D694" s="24" t="n"/>
      <c r="E694" s="25" t="n"/>
      <c r="F694" s="25" t="n"/>
      <c r="G694" s="25" t="n"/>
      <c r="H694" s="26" t="n"/>
      <c r="I694" s="23" t="n"/>
      <c r="J694" s="25" t="n"/>
      <c r="K694" s="25" t="n"/>
      <c r="L694" s="25" t="n"/>
      <c r="M694" s="23" t="n"/>
      <c r="N694" s="23" t="n"/>
      <c r="O694" s="27" t="n"/>
      <c r="P694" s="25" t="n"/>
      <c r="Q694" s="28" t="str">
        <f>IF(OR(T694=0,L694="Cobrado",L694="Anulado",NOT(ISNUMBER(U694))),"",MAX(0,INT(Ajustes!$C$5)-INT(U694)))</f>
        <v/>
      </c>
      <c r="R694" s="28" t="str">
        <f>IF(OR(T694=0,L694="Anulado",NOT(ISNUMBER(N694)),NOT(ISNUMBER(I694))),"",IF(INT(N694)=INT(I694),"Sí",IF(INT(N694)&gt;INT(I694),"Tarde","Antes")))</f>
        <v/>
      </c>
      <c r="S694" t="str">
        <f>IF(T694=0,"",IF(L694="","falta el estado",IF(NOT(ISNUMBER(MATCH(L694,Ajustes!$B$9:$B$17,0))),"el estado no es de la lista",IF(E694="","falta el cliente",IF(OR(AND(C694&lt;&gt;"",NOT(ISNUMBER(C694))),AND(I694&lt;&gt;"",NOT(ISNUMBER(I694))),AND(M694&lt;&gt;"",NOT(ISNUMBER(M694))),AND(N694&lt;&gt;"",NOT(ISNUMBER(N694)))),"hay una fecha mal escrita",IF(AND(H694&lt;&gt;"",NOT(ISNUMBER(H694))),"el importe no es un número",IF(C694="","falta «Recibido el»",IF(AND(L694&lt;&gt;"Recibido",L694&lt;&gt;"Anulado",I694=""),"falta la entrega acordada",IF(AND(L694&lt;&gt;"Recibido",L694&lt;&gt;"Anulado",M694=""),"falta la fecha del estado",IF(AND(OR(L694="Entregado",L694="Facturado",L694="Cobrado"),N694=""),"falta «Entregado el»",IF(AND(N694&lt;&gt;"",OR(L694="Recibido",L694="Confirmado",L694="Preparado",L694="En reparto")),"tiene «Entregado el»: cambia el estado",IF(OR(INT(C694)&gt;INT(Ajustes!$C$5),AND(M694&lt;&gt;"",INT(M694)&gt;INT(Ajustes!$C$5)),AND(N694&lt;&gt;"",INT(N694)&gt;INT(Ajustes!$C$5))),"hay una fecha posterior a hoy",IF(AND(M694&lt;&gt;"",INT(M694)&lt;INT(C694)),"la fecha del estado es anterior a «Recibido el»",IF(AND(N694&lt;&gt;"",INT(N694)&lt;INT(C694)),"«Entregado el» es anterior a «Recibido el»",""))))))))))))))</f>
        <v/>
      </c>
      <c r="T694">
        <f>IF(COUNTA(B694:P694)&gt;0,1,0)</f>
        <v>0</v>
      </c>
      <c r="U694" t="str">
        <f>IF(T694=0,"",IF(AND(L694="Recibido",M694=""),IF(C694="","",C694),IF(M694="","",M694)))</f>
        <v/>
      </c>
      <c r="V694" t="str">
        <f>IF(OR(T694=0,NOT(ISNUMBER(MATCH(L694,Ajustes!$B$9:$B$17,0)))),"",IF(INDEX(Ajustes!$C$9:$C$17,MATCH(L694,Ajustes!$B$9:$B$17,0))="","",INDEX(Ajustes!$C$9:$C$17,MATCH(L694,Ajustes!$B$9:$B$17,0))))</f>
        <v/>
      </c>
      <c r="W694">
        <f>IF(AND(T694=1,N694="",OR(L694="Recibido",L694="Confirmado",L694="Preparado",L694="En reparto",L694="Incidencia")),1,0)</f>
        <v>0</v>
      </c>
      <c r="X694">
        <f>IF(S694&lt;&gt;"",1,0)</f>
        <v>0</v>
      </c>
      <c r="Y694">
        <f>IF(A694&lt;&gt;"",1,0)</f>
        <v>0</v>
      </c>
      <c r="Z694">
        <f>IF(T694=1,ROW()-5,0)</f>
        <v>0</v>
      </c>
    </row>
    <row r="695">
      <c r="A695" s="21" t="str">
        <f>IF(T695=0,"",IF(S695&lt;&gt;"","Revisa: "&amp;S695,IF(OR(L695="Cobrado",L695="Anulado"),"",IF(AND(N695="",OR(L695="Recibido",L695="Confirmado",L695="Preparado",L695="En reparto",L695="Incidencia"),ISNUMBER(I695),INT(Ajustes!$C$5)&gt;INT(I695)),"Retrasado",IF(OR(L695="Entregado",L695="Facturado"),IF(AND(ISNUMBER(V695),ISNUMBER(N695),INT(Ajustes!$C$5)-INT(N695)&gt;V695),IF(L695="Entregado","Sin facturar","Cobro vencido"),""),IF(AND(ISNUMBER(V695),ISNUMBER(Q695),Q695&gt;V695),INDEX(Ajustes!$E$9:$E$17,MATCH(L695,Ajustes!$B$9:$B$17,0)),""))))))</f>
        <v/>
      </c>
      <c r="B695" s="22" t="n"/>
      <c r="C695" s="23" t="n"/>
      <c r="D695" s="24" t="n"/>
      <c r="E695" s="25" t="n"/>
      <c r="F695" s="25" t="n"/>
      <c r="G695" s="25" t="n"/>
      <c r="H695" s="26" t="n"/>
      <c r="I695" s="23" t="n"/>
      <c r="J695" s="25" t="n"/>
      <c r="K695" s="25" t="n"/>
      <c r="L695" s="25" t="n"/>
      <c r="M695" s="23" t="n"/>
      <c r="N695" s="23" t="n"/>
      <c r="O695" s="27" t="n"/>
      <c r="P695" s="25" t="n"/>
      <c r="Q695" s="28" t="str">
        <f>IF(OR(T695=0,L695="Cobrado",L695="Anulado",NOT(ISNUMBER(U695))),"",MAX(0,INT(Ajustes!$C$5)-INT(U695)))</f>
        <v/>
      </c>
      <c r="R695" s="28" t="str">
        <f>IF(OR(T695=0,L695="Anulado",NOT(ISNUMBER(N695)),NOT(ISNUMBER(I695))),"",IF(INT(N695)=INT(I695),"Sí",IF(INT(N695)&gt;INT(I695),"Tarde","Antes")))</f>
        <v/>
      </c>
      <c r="S695" t="str">
        <f>IF(T695=0,"",IF(L695="","falta el estado",IF(NOT(ISNUMBER(MATCH(L695,Ajustes!$B$9:$B$17,0))),"el estado no es de la lista",IF(E695="","falta el cliente",IF(OR(AND(C695&lt;&gt;"",NOT(ISNUMBER(C695))),AND(I695&lt;&gt;"",NOT(ISNUMBER(I695))),AND(M695&lt;&gt;"",NOT(ISNUMBER(M695))),AND(N695&lt;&gt;"",NOT(ISNUMBER(N695)))),"hay una fecha mal escrita",IF(AND(H695&lt;&gt;"",NOT(ISNUMBER(H695))),"el importe no es un número",IF(C695="","falta «Recibido el»",IF(AND(L695&lt;&gt;"Recibido",L695&lt;&gt;"Anulado",I695=""),"falta la entrega acordada",IF(AND(L695&lt;&gt;"Recibido",L695&lt;&gt;"Anulado",M695=""),"falta la fecha del estado",IF(AND(OR(L695="Entregado",L695="Facturado",L695="Cobrado"),N695=""),"falta «Entregado el»",IF(AND(N695&lt;&gt;"",OR(L695="Recibido",L695="Confirmado",L695="Preparado",L695="En reparto")),"tiene «Entregado el»: cambia el estado",IF(OR(INT(C695)&gt;INT(Ajustes!$C$5),AND(M695&lt;&gt;"",INT(M695)&gt;INT(Ajustes!$C$5)),AND(N695&lt;&gt;"",INT(N695)&gt;INT(Ajustes!$C$5))),"hay una fecha posterior a hoy",IF(AND(M695&lt;&gt;"",INT(M695)&lt;INT(C695)),"la fecha del estado es anterior a «Recibido el»",IF(AND(N695&lt;&gt;"",INT(N695)&lt;INT(C695)),"«Entregado el» es anterior a «Recibido el»",""))))))))))))))</f>
        <v/>
      </c>
      <c r="T695">
        <f>IF(COUNTA(B695:P695)&gt;0,1,0)</f>
        <v>0</v>
      </c>
      <c r="U695" t="str">
        <f>IF(T695=0,"",IF(AND(L695="Recibido",M695=""),IF(C695="","",C695),IF(M695="","",M695)))</f>
        <v/>
      </c>
      <c r="V695" t="str">
        <f>IF(OR(T695=0,NOT(ISNUMBER(MATCH(L695,Ajustes!$B$9:$B$17,0)))),"",IF(INDEX(Ajustes!$C$9:$C$17,MATCH(L695,Ajustes!$B$9:$B$17,0))="","",INDEX(Ajustes!$C$9:$C$17,MATCH(L695,Ajustes!$B$9:$B$17,0))))</f>
        <v/>
      </c>
      <c r="W695">
        <f>IF(AND(T695=1,N695="",OR(L695="Recibido",L695="Confirmado",L695="Preparado",L695="En reparto",L695="Incidencia")),1,0)</f>
        <v>0</v>
      </c>
      <c r="X695">
        <f>IF(S695&lt;&gt;"",1,0)</f>
        <v>0</v>
      </c>
      <c r="Y695">
        <f>IF(A695&lt;&gt;"",1,0)</f>
        <v>0</v>
      </c>
      <c r="Z695">
        <f>IF(T695=1,ROW()-5,0)</f>
        <v>0</v>
      </c>
    </row>
    <row r="696">
      <c r="A696" s="21" t="str">
        <f>IF(T696=0,"",IF(S696&lt;&gt;"","Revisa: "&amp;S696,IF(OR(L696="Cobrado",L696="Anulado"),"",IF(AND(N696="",OR(L696="Recibido",L696="Confirmado",L696="Preparado",L696="En reparto",L696="Incidencia"),ISNUMBER(I696),INT(Ajustes!$C$5)&gt;INT(I696)),"Retrasado",IF(OR(L696="Entregado",L696="Facturado"),IF(AND(ISNUMBER(V696),ISNUMBER(N696),INT(Ajustes!$C$5)-INT(N696)&gt;V696),IF(L696="Entregado","Sin facturar","Cobro vencido"),""),IF(AND(ISNUMBER(V696),ISNUMBER(Q696),Q696&gt;V696),INDEX(Ajustes!$E$9:$E$17,MATCH(L696,Ajustes!$B$9:$B$17,0)),""))))))</f>
        <v/>
      </c>
      <c r="B696" s="22" t="n"/>
      <c r="C696" s="23" t="n"/>
      <c r="D696" s="24" t="n"/>
      <c r="E696" s="25" t="n"/>
      <c r="F696" s="25" t="n"/>
      <c r="G696" s="25" t="n"/>
      <c r="H696" s="26" t="n"/>
      <c r="I696" s="23" t="n"/>
      <c r="J696" s="25" t="n"/>
      <c r="K696" s="25" t="n"/>
      <c r="L696" s="25" t="n"/>
      <c r="M696" s="23" t="n"/>
      <c r="N696" s="23" t="n"/>
      <c r="O696" s="27" t="n"/>
      <c r="P696" s="25" t="n"/>
      <c r="Q696" s="28" t="str">
        <f>IF(OR(T696=0,L696="Cobrado",L696="Anulado",NOT(ISNUMBER(U696))),"",MAX(0,INT(Ajustes!$C$5)-INT(U696)))</f>
        <v/>
      </c>
      <c r="R696" s="28" t="str">
        <f>IF(OR(T696=0,L696="Anulado",NOT(ISNUMBER(N696)),NOT(ISNUMBER(I696))),"",IF(INT(N696)=INT(I696),"Sí",IF(INT(N696)&gt;INT(I696),"Tarde","Antes")))</f>
        <v/>
      </c>
      <c r="S696" t="str">
        <f>IF(T696=0,"",IF(L696="","falta el estado",IF(NOT(ISNUMBER(MATCH(L696,Ajustes!$B$9:$B$17,0))),"el estado no es de la lista",IF(E696="","falta el cliente",IF(OR(AND(C696&lt;&gt;"",NOT(ISNUMBER(C696))),AND(I696&lt;&gt;"",NOT(ISNUMBER(I696))),AND(M696&lt;&gt;"",NOT(ISNUMBER(M696))),AND(N696&lt;&gt;"",NOT(ISNUMBER(N696)))),"hay una fecha mal escrita",IF(AND(H696&lt;&gt;"",NOT(ISNUMBER(H696))),"el importe no es un número",IF(C696="","falta «Recibido el»",IF(AND(L696&lt;&gt;"Recibido",L696&lt;&gt;"Anulado",I696=""),"falta la entrega acordada",IF(AND(L696&lt;&gt;"Recibido",L696&lt;&gt;"Anulado",M696=""),"falta la fecha del estado",IF(AND(OR(L696="Entregado",L696="Facturado",L696="Cobrado"),N696=""),"falta «Entregado el»",IF(AND(N696&lt;&gt;"",OR(L696="Recibido",L696="Confirmado",L696="Preparado",L696="En reparto")),"tiene «Entregado el»: cambia el estado",IF(OR(INT(C696)&gt;INT(Ajustes!$C$5),AND(M696&lt;&gt;"",INT(M696)&gt;INT(Ajustes!$C$5)),AND(N696&lt;&gt;"",INT(N696)&gt;INT(Ajustes!$C$5))),"hay una fecha posterior a hoy",IF(AND(M696&lt;&gt;"",INT(M696)&lt;INT(C696)),"la fecha del estado es anterior a «Recibido el»",IF(AND(N696&lt;&gt;"",INT(N696)&lt;INT(C696)),"«Entregado el» es anterior a «Recibido el»",""))))))))))))))</f>
        <v/>
      </c>
      <c r="T696">
        <f>IF(COUNTA(B696:P696)&gt;0,1,0)</f>
        <v>0</v>
      </c>
      <c r="U696" t="str">
        <f>IF(T696=0,"",IF(AND(L696="Recibido",M696=""),IF(C696="","",C696),IF(M696="","",M696)))</f>
        <v/>
      </c>
      <c r="V696" t="str">
        <f>IF(OR(T696=0,NOT(ISNUMBER(MATCH(L696,Ajustes!$B$9:$B$17,0)))),"",IF(INDEX(Ajustes!$C$9:$C$17,MATCH(L696,Ajustes!$B$9:$B$17,0))="","",INDEX(Ajustes!$C$9:$C$17,MATCH(L696,Ajustes!$B$9:$B$17,0))))</f>
        <v/>
      </c>
      <c r="W696">
        <f>IF(AND(T696=1,N696="",OR(L696="Recibido",L696="Confirmado",L696="Preparado",L696="En reparto",L696="Incidencia")),1,0)</f>
        <v>0</v>
      </c>
      <c r="X696">
        <f>IF(S696&lt;&gt;"",1,0)</f>
        <v>0</v>
      </c>
      <c r="Y696">
        <f>IF(A696&lt;&gt;"",1,0)</f>
        <v>0</v>
      </c>
      <c r="Z696">
        <f>IF(T696=1,ROW()-5,0)</f>
        <v>0</v>
      </c>
    </row>
    <row r="697">
      <c r="A697" s="21" t="str">
        <f>IF(T697=0,"",IF(S697&lt;&gt;"","Revisa: "&amp;S697,IF(OR(L697="Cobrado",L697="Anulado"),"",IF(AND(N697="",OR(L697="Recibido",L697="Confirmado",L697="Preparado",L697="En reparto",L697="Incidencia"),ISNUMBER(I697),INT(Ajustes!$C$5)&gt;INT(I697)),"Retrasado",IF(OR(L697="Entregado",L697="Facturado"),IF(AND(ISNUMBER(V697),ISNUMBER(N697),INT(Ajustes!$C$5)-INT(N697)&gt;V697),IF(L697="Entregado","Sin facturar","Cobro vencido"),""),IF(AND(ISNUMBER(V697),ISNUMBER(Q697),Q697&gt;V697),INDEX(Ajustes!$E$9:$E$17,MATCH(L697,Ajustes!$B$9:$B$17,0)),""))))))</f>
        <v/>
      </c>
      <c r="B697" s="22" t="n"/>
      <c r="C697" s="23" t="n"/>
      <c r="D697" s="24" t="n"/>
      <c r="E697" s="25" t="n"/>
      <c r="F697" s="25" t="n"/>
      <c r="G697" s="25" t="n"/>
      <c r="H697" s="26" t="n"/>
      <c r="I697" s="23" t="n"/>
      <c r="J697" s="25" t="n"/>
      <c r="K697" s="25" t="n"/>
      <c r="L697" s="25" t="n"/>
      <c r="M697" s="23" t="n"/>
      <c r="N697" s="23" t="n"/>
      <c r="O697" s="27" t="n"/>
      <c r="P697" s="25" t="n"/>
      <c r="Q697" s="28" t="str">
        <f>IF(OR(T697=0,L697="Cobrado",L697="Anulado",NOT(ISNUMBER(U697))),"",MAX(0,INT(Ajustes!$C$5)-INT(U697)))</f>
        <v/>
      </c>
      <c r="R697" s="28" t="str">
        <f>IF(OR(T697=0,L697="Anulado",NOT(ISNUMBER(N697)),NOT(ISNUMBER(I697))),"",IF(INT(N697)=INT(I697),"Sí",IF(INT(N697)&gt;INT(I697),"Tarde","Antes")))</f>
        <v/>
      </c>
      <c r="S697" t="str">
        <f>IF(T697=0,"",IF(L697="","falta el estado",IF(NOT(ISNUMBER(MATCH(L697,Ajustes!$B$9:$B$17,0))),"el estado no es de la lista",IF(E697="","falta el cliente",IF(OR(AND(C697&lt;&gt;"",NOT(ISNUMBER(C697))),AND(I697&lt;&gt;"",NOT(ISNUMBER(I697))),AND(M697&lt;&gt;"",NOT(ISNUMBER(M697))),AND(N697&lt;&gt;"",NOT(ISNUMBER(N697)))),"hay una fecha mal escrita",IF(AND(H697&lt;&gt;"",NOT(ISNUMBER(H697))),"el importe no es un número",IF(C697="","falta «Recibido el»",IF(AND(L697&lt;&gt;"Recibido",L697&lt;&gt;"Anulado",I697=""),"falta la entrega acordada",IF(AND(L697&lt;&gt;"Recibido",L697&lt;&gt;"Anulado",M697=""),"falta la fecha del estado",IF(AND(OR(L697="Entregado",L697="Facturado",L697="Cobrado"),N697=""),"falta «Entregado el»",IF(AND(N697&lt;&gt;"",OR(L697="Recibido",L697="Confirmado",L697="Preparado",L697="En reparto")),"tiene «Entregado el»: cambia el estado",IF(OR(INT(C697)&gt;INT(Ajustes!$C$5),AND(M697&lt;&gt;"",INT(M697)&gt;INT(Ajustes!$C$5)),AND(N697&lt;&gt;"",INT(N697)&gt;INT(Ajustes!$C$5))),"hay una fecha posterior a hoy",IF(AND(M697&lt;&gt;"",INT(M697)&lt;INT(C697)),"la fecha del estado es anterior a «Recibido el»",IF(AND(N697&lt;&gt;"",INT(N697)&lt;INT(C697)),"«Entregado el» es anterior a «Recibido el»",""))))))))))))))</f>
        <v/>
      </c>
      <c r="T697">
        <f>IF(COUNTA(B697:P697)&gt;0,1,0)</f>
        <v>0</v>
      </c>
      <c r="U697" t="str">
        <f>IF(T697=0,"",IF(AND(L697="Recibido",M697=""),IF(C697="","",C697),IF(M697="","",M697)))</f>
        <v/>
      </c>
      <c r="V697" t="str">
        <f>IF(OR(T697=0,NOT(ISNUMBER(MATCH(L697,Ajustes!$B$9:$B$17,0)))),"",IF(INDEX(Ajustes!$C$9:$C$17,MATCH(L697,Ajustes!$B$9:$B$17,0))="","",INDEX(Ajustes!$C$9:$C$17,MATCH(L697,Ajustes!$B$9:$B$17,0))))</f>
        <v/>
      </c>
      <c r="W697">
        <f>IF(AND(T697=1,N697="",OR(L697="Recibido",L697="Confirmado",L697="Preparado",L697="En reparto",L697="Incidencia")),1,0)</f>
        <v>0</v>
      </c>
      <c r="X697">
        <f>IF(S697&lt;&gt;"",1,0)</f>
        <v>0</v>
      </c>
      <c r="Y697">
        <f>IF(A697&lt;&gt;"",1,0)</f>
        <v>0</v>
      </c>
      <c r="Z697">
        <f>IF(T697=1,ROW()-5,0)</f>
        <v>0</v>
      </c>
    </row>
    <row r="698">
      <c r="A698" s="21" t="str">
        <f>IF(T698=0,"",IF(S698&lt;&gt;"","Revisa: "&amp;S698,IF(OR(L698="Cobrado",L698="Anulado"),"",IF(AND(N698="",OR(L698="Recibido",L698="Confirmado",L698="Preparado",L698="En reparto",L698="Incidencia"),ISNUMBER(I698),INT(Ajustes!$C$5)&gt;INT(I698)),"Retrasado",IF(OR(L698="Entregado",L698="Facturado"),IF(AND(ISNUMBER(V698),ISNUMBER(N698),INT(Ajustes!$C$5)-INT(N698)&gt;V698),IF(L698="Entregado","Sin facturar","Cobro vencido"),""),IF(AND(ISNUMBER(V698),ISNUMBER(Q698),Q698&gt;V698),INDEX(Ajustes!$E$9:$E$17,MATCH(L698,Ajustes!$B$9:$B$17,0)),""))))))</f>
        <v/>
      </c>
      <c r="B698" s="22" t="n"/>
      <c r="C698" s="23" t="n"/>
      <c r="D698" s="24" t="n"/>
      <c r="E698" s="25" t="n"/>
      <c r="F698" s="25" t="n"/>
      <c r="G698" s="25" t="n"/>
      <c r="H698" s="26" t="n"/>
      <c r="I698" s="23" t="n"/>
      <c r="J698" s="25" t="n"/>
      <c r="K698" s="25" t="n"/>
      <c r="L698" s="25" t="n"/>
      <c r="M698" s="23" t="n"/>
      <c r="N698" s="23" t="n"/>
      <c r="O698" s="27" t="n"/>
      <c r="P698" s="25" t="n"/>
      <c r="Q698" s="28" t="str">
        <f>IF(OR(T698=0,L698="Cobrado",L698="Anulado",NOT(ISNUMBER(U698))),"",MAX(0,INT(Ajustes!$C$5)-INT(U698)))</f>
        <v/>
      </c>
      <c r="R698" s="28" t="str">
        <f>IF(OR(T698=0,L698="Anulado",NOT(ISNUMBER(N698)),NOT(ISNUMBER(I698))),"",IF(INT(N698)=INT(I698),"Sí",IF(INT(N698)&gt;INT(I698),"Tarde","Antes")))</f>
        <v/>
      </c>
      <c r="S698" t="str">
        <f>IF(T698=0,"",IF(L698="","falta el estado",IF(NOT(ISNUMBER(MATCH(L698,Ajustes!$B$9:$B$17,0))),"el estado no es de la lista",IF(E698="","falta el cliente",IF(OR(AND(C698&lt;&gt;"",NOT(ISNUMBER(C698))),AND(I698&lt;&gt;"",NOT(ISNUMBER(I698))),AND(M698&lt;&gt;"",NOT(ISNUMBER(M698))),AND(N698&lt;&gt;"",NOT(ISNUMBER(N698)))),"hay una fecha mal escrita",IF(AND(H698&lt;&gt;"",NOT(ISNUMBER(H698))),"el importe no es un número",IF(C698="","falta «Recibido el»",IF(AND(L698&lt;&gt;"Recibido",L698&lt;&gt;"Anulado",I698=""),"falta la entrega acordada",IF(AND(L698&lt;&gt;"Recibido",L698&lt;&gt;"Anulado",M698=""),"falta la fecha del estado",IF(AND(OR(L698="Entregado",L698="Facturado",L698="Cobrado"),N698=""),"falta «Entregado el»",IF(AND(N698&lt;&gt;"",OR(L698="Recibido",L698="Confirmado",L698="Preparado",L698="En reparto")),"tiene «Entregado el»: cambia el estado",IF(OR(INT(C698)&gt;INT(Ajustes!$C$5),AND(M698&lt;&gt;"",INT(M698)&gt;INT(Ajustes!$C$5)),AND(N698&lt;&gt;"",INT(N698)&gt;INT(Ajustes!$C$5))),"hay una fecha posterior a hoy",IF(AND(M698&lt;&gt;"",INT(M698)&lt;INT(C698)),"la fecha del estado es anterior a «Recibido el»",IF(AND(N698&lt;&gt;"",INT(N698)&lt;INT(C698)),"«Entregado el» es anterior a «Recibido el»",""))))))))))))))</f>
        <v/>
      </c>
      <c r="T698">
        <f>IF(COUNTA(B698:P698)&gt;0,1,0)</f>
        <v>0</v>
      </c>
      <c r="U698" t="str">
        <f>IF(T698=0,"",IF(AND(L698="Recibido",M698=""),IF(C698="","",C698),IF(M698="","",M698)))</f>
        <v/>
      </c>
      <c r="V698" t="str">
        <f>IF(OR(T698=0,NOT(ISNUMBER(MATCH(L698,Ajustes!$B$9:$B$17,0)))),"",IF(INDEX(Ajustes!$C$9:$C$17,MATCH(L698,Ajustes!$B$9:$B$17,0))="","",INDEX(Ajustes!$C$9:$C$17,MATCH(L698,Ajustes!$B$9:$B$17,0))))</f>
        <v/>
      </c>
      <c r="W698">
        <f>IF(AND(T698=1,N698="",OR(L698="Recibido",L698="Confirmado",L698="Preparado",L698="En reparto",L698="Incidencia")),1,0)</f>
        <v>0</v>
      </c>
      <c r="X698">
        <f>IF(S698&lt;&gt;"",1,0)</f>
        <v>0</v>
      </c>
      <c r="Y698">
        <f>IF(A698&lt;&gt;"",1,0)</f>
        <v>0</v>
      </c>
      <c r="Z698">
        <f>IF(T698=1,ROW()-5,0)</f>
        <v>0</v>
      </c>
    </row>
    <row r="699">
      <c r="A699" s="21" t="str">
        <f>IF(T699=0,"",IF(S699&lt;&gt;"","Revisa: "&amp;S699,IF(OR(L699="Cobrado",L699="Anulado"),"",IF(AND(N699="",OR(L699="Recibido",L699="Confirmado",L699="Preparado",L699="En reparto",L699="Incidencia"),ISNUMBER(I699),INT(Ajustes!$C$5)&gt;INT(I699)),"Retrasado",IF(OR(L699="Entregado",L699="Facturado"),IF(AND(ISNUMBER(V699),ISNUMBER(N699),INT(Ajustes!$C$5)-INT(N699)&gt;V699),IF(L699="Entregado","Sin facturar","Cobro vencido"),""),IF(AND(ISNUMBER(V699),ISNUMBER(Q699),Q699&gt;V699),INDEX(Ajustes!$E$9:$E$17,MATCH(L699,Ajustes!$B$9:$B$17,0)),""))))))</f>
        <v/>
      </c>
      <c r="B699" s="22" t="n"/>
      <c r="C699" s="23" t="n"/>
      <c r="D699" s="24" t="n"/>
      <c r="E699" s="25" t="n"/>
      <c r="F699" s="25" t="n"/>
      <c r="G699" s="25" t="n"/>
      <c r="H699" s="26" t="n"/>
      <c r="I699" s="23" t="n"/>
      <c r="J699" s="25" t="n"/>
      <c r="K699" s="25" t="n"/>
      <c r="L699" s="25" t="n"/>
      <c r="M699" s="23" t="n"/>
      <c r="N699" s="23" t="n"/>
      <c r="O699" s="27" t="n"/>
      <c r="P699" s="25" t="n"/>
      <c r="Q699" s="28" t="str">
        <f>IF(OR(T699=0,L699="Cobrado",L699="Anulado",NOT(ISNUMBER(U699))),"",MAX(0,INT(Ajustes!$C$5)-INT(U699)))</f>
        <v/>
      </c>
      <c r="R699" s="28" t="str">
        <f>IF(OR(T699=0,L699="Anulado",NOT(ISNUMBER(N699)),NOT(ISNUMBER(I699))),"",IF(INT(N699)=INT(I699),"Sí",IF(INT(N699)&gt;INT(I699),"Tarde","Antes")))</f>
        <v/>
      </c>
      <c r="S699" t="str">
        <f>IF(T699=0,"",IF(L699="","falta el estado",IF(NOT(ISNUMBER(MATCH(L699,Ajustes!$B$9:$B$17,0))),"el estado no es de la lista",IF(E699="","falta el cliente",IF(OR(AND(C699&lt;&gt;"",NOT(ISNUMBER(C699))),AND(I699&lt;&gt;"",NOT(ISNUMBER(I699))),AND(M699&lt;&gt;"",NOT(ISNUMBER(M699))),AND(N699&lt;&gt;"",NOT(ISNUMBER(N699)))),"hay una fecha mal escrita",IF(AND(H699&lt;&gt;"",NOT(ISNUMBER(H699))),"el importe no es un número",IF(C699="","falta «Recibido el»",IF(AND(L699&lt;&gt;"Recibido",L699&lt;&gt;"Anulado",I699=""),"falta la entrega acordada",IF(AND(L699&lt;&gt;"Recibido",L699&lt;&gt;"Anulado",M699=""),"falta la fecha del estado",IF(AND(OR(L699="Entregado",L699="Facturado",L699="Cobrado"),N699=""),"falta «Entregado el»",IF(AND(N699&lt;&gt;"",OR(L699="Recibido",L699="Confirmado",L699="Preparado",L699="En reparto")),"tiene «Entregado el»: cambia el estado",IF(OR(INT(C699)&gt;INT(Ajustes!$C$5),AND(M699&lt;&gt;"",INT(M699)&gt;INT(Ajustes!$C$5)),AND(N699&lt;&gt;"",INT(N699)&gt;INT(Ajustes!$C$5))),"hay una fecha posterior a hoy",IF(AND(M699&lt;&gt;"",INT(M699)&lt;INT(C699)),"la fecha del estado es anterior a «Recibido el»",IF(AND(N699&lt;&gt;"",INT(N699)&lt;INT(C699)),"«Entregado el» es anterior a «Recibido el»",""))))))))))))))</f>
        <v/>
      </c>
      <c r="T699">
        <f>IF(COUNTA(B699:P699)&gt;0,1,0)</f>
        <v>0</v>
      </c>
      <c r="U699" t="str">
        <f>IF(T699=0,"",IF(AND(L699="Recibido",M699=""),IF(C699="","",C699),IF(M699="","",M699)))</f>
        <v/>
      </c>
      <c r="V699" t="str">
        <f>IF(OR(T699=0,NOT(ISNUMBER(MATCH(L699,Ajustes!$B$9:$B$17,0)))),"",IF(INDEX(Ajustes!$C$9:$C$17,MATCH(L699,Ajustes!$B$9:$B$17,0))="","",INDEX(Ajustes!$C$9:$C$17,MATCH(L699,Ajustes!$B$9:$B$17,0))))</f>
        <v/>
      </c>
      <c r="W699">
        <f>IF(AND(T699=1,N699="",OR(L699="Recibido",L699="Confirmado",L699="Preparado",L699="En reparto",L699="Incidencia")),1,0)</f>
        <v>0</v>
      </c>
      <c r="X699">
        <f>IF(S699&lt;&gt;"",1,0)</f>
        <v>0</v>
      </c>
      <c r="Y699">
        <f>IF(A699&lt;&gt;"",1,0)</f>
        <v>0</v>
      </c>
      <c r="Z699">
        <f>IF(T699=1,ROW()-5,0)</f>
        <v>0</v>
      </c>
    </row>
    <row r="700">
      <c r="A700" s="21" t="str">
        <f>IF(T700=0,"",IF(S700&lt;&gt;"","Revisa: "&amp;S700,IF(OR(L700="Cobrado",L700="Anulado"),"",IF(AND(N700="",OR(L700="Recibido",L700="Confirmado",L700="Preparado",L700="En reparto",L700="Incidencia"),ISNUMBER(I700),INT(Ajustes!$C$5)&gt;INT(I700)),"Retrasado",IF(OR(L700="Entregado",L700="Facturado"),IF(AND(ISNUMBER(V700),ISNUMBER(N700),INT(Ajustes!$C$5)-INT(N700)&gt;V700),IF(L700="Entregado","Sin facturar","Cobro vencido"),""),IF(AND(ISNUMBER(V700),ISNUMBER(Q700),Q700&gt;V700),INDEX(Ajustes!$E$9:$E$17,MATCH(L700,Ajustes!$B$9:$B$17,0)),""))))))</f>
        <v/>
      </c>
      <c r="B700" s="22" t="n"/>
      <c r="C700" s="23" t="n"/>
      <c r="D700" s="24" t="n"/>
      <c r="E700" s="25" t="n"/>
      <c r="F700" s="25" t="n"/>
      <c r="G700" s="25" t="n"/>
      <c r="H700" s="26" t="n"/>
      <c r="I700" s="23" t="n"/>
      <c r="J700" s="25" t="n"/>
      <c r="K700" s="25" t="n"/>
      <c r="L700" s="25" t="n"/>
      <c r="M700" s="23" t="n"/>
      <c r="N700" s="23" t="n"/>
      <c r="O700" s="27" t="n"/>
      <c r="P700" s="25" t="n"/>
      <c r="Q700" s="28" t="str">
        <f>IF(OR(T700=0,L700="Cobrado",L700="Anulado",NOT(ISNUMBER(U700))),"",MAX(0,INT(Ajustes!$C$5)-INT(U700)))</f>
        <v/>
      </c>
      <c r="R700" s="28" t="str">
        <f>IF(OR(T700=0,L700="Anulado",NOT(ISNUMBER(N700)),NOT(ISNUMBER(I700))),"",IF(INT(N700)=INT(I700),"Sí",IF(INT(N700)&gt;INT(I700),"Tarde","Antes")))</f>
        <v/>
      </c>
      <c r="S700" t="str">
        <f>IF(T700=0,"",IF(L700="","falta el estado",IF(NOT(ISNUMBER(MATCH(L700,Ajustes!$B$9:$B$17,0))),"el estado no es de la lista",IF(E700="","falta el cliente",IF(OR(AND(C700&lt;&gt;"",NOT(ISNUMBER(C700))),AND(I700&lt;&gt;"",NOT(ISNUMBER(I700))),AND(M700&lt;&gt;"",NOT(ISNUMBER(M700))),AND(N700&lt;&gt;"",NOT(ISNUMBER(N700)))),"hay una fecha mal escrita",IF(AND(H700&lt;&gt;"",NOT(ISNUMBER(H700))),"el importe no es un número",IF(C700="","falta «Recibido el»",IF(AND(L700&lt;&gt;"Recibido",L700&lt;&gt;"Anulado",I700=""),"falta la entrega acordada",IF(AND(L700&lt;&gt;"Recibido",L700&lt;&gt;"Anulado",M700=""),"falta la fecha del estado",IF(AND(OR(L700="Entregado",L700="Facturado",L700="Cobrado"),N700=""),"falta «Entregado el»",IF(AND(N700&lt;&gt;"",OR(L700="Recibido",L700="Confirmado",L700="Preparado",L700="En reparto")),"tiene «Entregado el»: cambia el estado",IF(OR(INT(C700)&gt;INT(Ajustes!$C$5),AND(M700&lt;&gt;"",INT(M700)&gt;INT(Ajustes!$C$5)),AND(N700&lt;&gt;"",INT(N700)&gt;INT(Ajustes!$C$5))),"hay una fecha posterior a hoy",IF(AND(M700&lt;&gt;"",INT(M700)&lt;INT(C700)),"la fecha del estado es anterior a «Recibido el»",IF(AND(N700&lt;&gt;"",INT(N700)&lt;INT(C700)),"«Entregado el» es anterior a «Recibido el»",""))))))))))))))</f>
        <v/>
      </c>
      <c r="T700">
        <f>IF(COUNTA(B700:P700)&gt;0,1,0)</f>
        <v>0</v>
      </c>
      <c r="U700" t="str">
        <f>IF(T700=0,"",IF(AND(L700="Recibido",M700=""),IF(C700="","",C700),IF(M700="","",M700)))</f>
        <v/>
      </c>
      <c r="V700" t="str">
        <f>IF(OR(T700=0,NOT(ISNUMBER(MATCH(L700,Ajustes!$B$9:$B$17,0)))),"",IF(INDEX(Ajustes!$C$9:$C$17,MATCH(L700,Ajustes!$B$9:$B$17,0))="","",INDEX(Ajustes!$C$9:$C$17,MATCH(L700,Ajustes!$B$9:$B$17,0))))</f>
        <v/>
      </c>
      <c r="W700">
        <f>IF(AND(T700=1,N700="",OR(L700="Recibido",L700="Confirmado",L700="Preparado",L700="En reparto",L700="Incidencia")),1,0)</f>
        <v>0</v>
      </c>
      <c r="X700">
        <f>IF(S700&lt;&gt;"",1,0)</f>
        <v>0</v>
      </c>
      <c r="Y700">
        <f>IF(A700&lt;&gt;"",1,0)</f>
        <v>0</v>
      </c>
      <c r="Z700">
        <f>IF(T700=1,ROW()-5,0)</f>
        <v>0</v>
      </c>
    </row>
    <row r="701">
      <c r="A701" s="21" t="str">
        <f>IF(T701=0,"",IF(S701&lt;&gt;"","Revisa: "&amp;S701,IF(OR(L701="Cobrado",L701="Anulado"),"",IF(AND(N701="",OR(L701="Recibido",L701="Confirmado",L701="Preparado",L701="En reparto",L701="Incidencia"),ISNUMBER(I701),INT(Ajustes!$C$5)&gt;INT(I701)),"Retrasado",IF(OR(L701="Entregado",L701="Facturado"),IF(AND(ISNUMBER(V701),ISNUMBER(N701),INT(Ajustes!$C$5)-INT(N701)&gt;V701),IF(L701="Entregado","Sin facturar","Cobro vencido"),""),IF(AND(ISNUMBER(V701),ISNUMBER(Q701),Q701&gt;V701),INDEX(Ajustes!$E$9:$E$17,MATCH(L701,Ajustes!$B$9:$B$17,0)),""))))))</f>
        <v/>
      </c>
      <c r="B701" s="22" t="n"/>
      <c r="C701" s="23" t="n"/>
      <c r="D701" s="24" t="n"/>
      <c r="E701" s="25" t="n"/>
      <c r="F701" s="25" t="n"/>
      <c r="G701" s="25" t="n"/>
      <c r="H701" s="26" t="n"/>
      <c r="I701" s="23" t="n"/>
      <c r="J701" s="25" t="n"/>
      <c r="K701" s="25" t="n"/>
      <c r="L701" s="25" t="n"/>
      <c r="M701" s="23" t="n"/>
      <c r="N701" s="23" t="n"/>
      <c r="O701" s="27" t="n"/>
      <c r="P701" s="25" t="n"/>
      <c r="Q701" s="28" t="str">
        <f>IF(OR(T701=0,L701="Cobrado",L701="Anulado",NOT(ISNUMBER(U701))),"",MAX(0,INT(Ajustes!$C$5)-INT(U701)))</f>
        <v/>
      </c>
      <c r="R701" s="28" t="str">
        <f>IF(OR(T701=0,L701="Anulado",NOT(ISNUMBER(N701)),NOT(ISNUMBER(I701))),"",IF(INT(N701)=INT(I701),"Sí",IF(INT(N701)&gt;INT(I701),"Tarde","Antes")))</f>
        <v/>
      </c>
      <c r="S701" t="str">
        <f>IF(T701=0,"",IF(L701="","falta el estado",IF(NOT(ISNUMBER(MATCH(L701,Ajustes!$B$9:$B$17,0))),"el estado no es de la lista",IF(E701="","falta el cliente",IF(OR(AND(C701&lt;&gt;"",NOT(ISNUMBER(C701))),AND(I701&lt;&gt;"",NOT(ISNUMBER(I701))),AND(M701&lt;&gt;"",NOT(ISNUMBER(M701))),AND(N701&lt;&gt;"",NOT(ISNUMBER(N701)))),"hay una fecha mal escrita",IF(AND(H701&lt;&gt;"",NOT(ISNUMBER(H701))),"el importe no es un número",IF(C701="","falta «Recibido el»",IF(AND(L701&lt;&gt;"Recibido",L701&lt;&gt;"Anulado",I701=""),"falta la entrega acordada",IF(AND(L701&lt;&gt;"Recibido",L701&lt;&gt;"Anulado",M701=""),"falta la fecha del estado",IF(AND(OR(L701="Entregado",L701="Facturado",L701="Cobrado"),N701=""),"falta «Entregado el»",IF(AND(N701&lt;&gt;"",OR(L701="Recibido",L701="Confirmado",L701="Preparado",L701="En reparto")),"tiene «Entregado el»: cambia el estado",IF(OR(INT(C701)&gt;INT(Ajustes!$C$5),AND(M701&lt;&gt;"",INT(M701)&gt;INT(Ajustes!$C$5)),AND(N701&lt;&gt;"",INT(N701)&gt;INT(Ajustes!$C$5))),"hay una fecha posterior a hoy",IF(AND(M701&lt;&gt;"",INT(M701)&lt;INT(C701)),"la fecha del estado es anterior a «Recibido el»",IF(AND(N701&lt;&gt;"",INT(N701)&lt;INT(C701)),"«Entregado el» es anterior a «Recibido el»",""))))))))))))))</f>
        <v/>
      </c>
      <c r="T701">
        <f>IF(COUNTA(B701:P701)&gt;0,1,0)</f>
        <v>0</v>
      </c>
      <c r="U701" t="str">
        <f>IF(T701=0,"",IF(AND(L701="Recibido",M701=""),IF(C701="","",C701),IF(M701="","",M701)))</f>
        <v/>
      </c>
      <c r="V701" t="str">
        <f>IF(OR(T701=0,NOT(ISNUMBER(MATCH(L701,Ajustes!$B$9:$B$17,0)))),"",IF(INDEX(Ajustes!$C$9:$C$17,MATCH(L701,Ajustes!$B$9:$B$17,0))="","",INDEX(Ajustes!$C$9:$C$17,MATCH(L701,Ajustes!$B$9:$B$17,0))))</f>
        <v/>
      </c>
      <c r="W701">
        <f>IF(AND(T701=1,N701="",OR(L701="Recibido",L701="Confirmado",L701="Preparado",L701="En reparto",L701="Incidencia")),1,0)</f>
        <v>0</v>
      </c>
      <c r="X701">
        <f>IF(S701&lt;&gt;"",1,0)</f>
        <v>0</v>
      </c>
      <c r="Y701">
        <f>IF(A701&lt;&gt;"",1,0)</f>
        <v>0</v>
      </c>
      <c r="Z701">
        <f>IF(T701=1,ROW()-5,0)</f>
        <v>0</v>
      </c>
    </row>
    <row r="702">
      <c r="A702" s="21" t="str">
        <f>IF(T702=0,"",IF(S702&lt;&gt;"","Revisa: "&amp;S702,IF(OR(L702="Cobrado",L702="Anulado"),"",IF(AND(N702="",OR(L702="Recibido",L702="Confirmado",L702="Preparado",L702="En reparto",L702="Incidencia"),ISNUMBER(I702),INT(Ajustes!$C$5)&gt;INT(I702)),"Retrasado",IF(OR(L702="Entregado",L702="Facturado"),IF(AND(ISNUMBER(V702),ISNUMBER(N702),INT(Ajustes!$C$5)-INT(N702)&gt;V702),IF(L702="Entregado","Sin facturar","Cobro vencido"),""),IF(AND(ISNUMBER(V702),ISNUMBER(Q702),Q702&gt;V702),INDEX(Ajustes!$E$9:$E$17,MATCH(L702,Ajustes!$B$9:$B$17,0)),""))))))</f>
        <v/>
      </c>
      <c r="B702" s="22" t="n"/>
      <c r="C702" s="23" t="n"/>
      <c r="D702" s="24" t="n"/>
      <c r="E702" s="25" t="n"/>
      <c r="F702" s="25" t="n"/>
      <c r="G702" s="25" t="n"/>
      <c r="H702" s="26" t="n"/>
      <c r="I702" s="23" t="n"/>
      <c r="J702" s="25" t="n"/>
      <c r="K702" s="25" t="n"/>
      <c r="L702" s="25" t="n"/>
      <c r="M702" s="23" t="n"/>
      <c r="N702" s="23" t="n"/>
      <c r="O702" s="27" t="n"/>
      <c r="P702" s="25" t="n"/>
      <c r="Q702" s="28" t="str">
        <f>IF(OR(T702=0,L702="Cobrado",L702="Anulado",NOT(ISNUMBER(U702))),"",MAX(0,INT(Ajustes!$C$5)-INT(U702)))</f>
        <v/>
      </c>
      <c r="R702" s="28" t="str">
        <f>IF(OR(T702=0,L702="Anulado",NOT(ISNUMBER(N702)),NOT(ISNUMBER(I702))),"",IF(INT(N702)=INT(I702),"Sí",IF(INT(N702)&gt;INT(I702),"Tarde","Antes")))</f>
        <v/>
      </c>
      <c r="S702" t="str">
        <f>IF(T702=0,"",IF(L702="","falta el estado",IF(NOT(ISNUMBER(MATCH(L702,Ajustes!$B$9:$B$17,0))),"el estado no es de la lista",IF(E702="","falta el cliente",IF(OR(AND(C702&lt;&gt;"",NOT(ISNUMBER(C702))),AND(I702&lt;&gt;"",NOT(ISNUMBER(I702))),AND(M702&lt;&gt;"",NOT(ISNUMBER(M702))),AND(N702&lt;&gt;"",NOT(ISNUMBER(N702)))),"hay una fecha mal escrita",IF(AND(H702&lt;&gt;"",NOT(ISNUMBER(H702))),"el importe no es un número",IF(C702="","falta «Recibido el»",IF(AND(L702&lt;&gt;"Recibido",L702&lt;&gt;"Anulado",I702=""),"falta la entrega acordada",IF(AND(L702&lt;&gt;"Recibido",L702&lt;&gt;"Anulado",M702=""),"falta la fecha del estado",IF(AND(OR(L702="Entregado",L702="Facturado",L702="Cobrado"),N702=""),"falta «Entregado el»",IF(AND(N702&lt;&gt;"",OR(L702="Recibido",L702="Confirmado",L702="Preparado",L702="En reparto")),"tiene «Entregado el»: cambia el estado",IF(OR(INT(C702)&gt;INT(Ajustes!$C$5),AND(M702&lt;&gt;"",INT(M702)&gt;INT(Ajustes!$C$5)),AND(N702&lt;&gt;"",INT(N702)&gt;INT(Ajustes!$C$5))),"hay una fecha posterior a hoy",IF(AND(M702&lt;&gt;"",INT(M702)&lt;INT(C702)),"la fecha del estado es anterior a «Recibido el»",IF(AND(N702&lt;&gt;"",INT(N702)&lt;INT(C702)),"«Entregado el» es anterior a «Recibido el»",""))))))))))))))</f>
        <v/>
      </c>
      <c r="T702">
        <f>IF(COUNTA(B702:P702)&gt;0,1,0)</f>
        <v>0</v>
      </c>
      <c r="U702" t="str">
        <f>IF(T702=0,"",IF(AND(L702="Recibido",M702=""),IF(C702="","",C702),IF(M702="","",M702)))</f>
        <v/>
      </c>
      <c r="V702" t="str">
        <f>IF(OR(T702=0,NOT(ISNUMBER(MATCH(L702,Ajustes!$B$9:$B$17,0)))),"",IF(INDEX(Ajustes!$C$9:$C$17,MATCH(L702,Ajustes!$B$9:$B$17,0))="","",INDEX(Ajustes!$C$9:$C$17,MATCH(L702,Ajustes!$B$9:$B$17,0))))</f>
        <v/>
      </c>
      <c r="W702">
        <f>IF(AND(T702=1,N702="",OR(L702="Recibido",L702="Confirmado",L702="Preparado",L702="En reparto",L702="Incidencia")),1,0)</f>
        <v>0</v>
      </c>
      <c r="X702">
        <f>IF(S702&lt;&gt;"",1,0)</f>
        <v>0</v>
      </c>
      <c r="Y702">
        <f>IF(A702&lt;&gt;"",1,0)</f>
        <v>0</v>
      </c>
      <c r="Z702">
        <f>IF(T702=1,ROW()-5,0)</f>
        <v>0</v>
      </c>
    </row>
    <row r="703">
      <c r="A703" s="21" t="str">
        <f>IF(T703=0,"",IF(S703&lt;&gt;"","Revisa: "&amp;S703,IF(OR(L703="Cobrado",L703="Anulado"),"",IF(AND(N703="",OR(L703="Recibido",L703="Confirmado",L703="Preparado",L703="En reparto",L703="Incidencia"),ISNUMBER(I703),INT(Ajustes!$C$5)&gt;INT(I703)),"Retrasado",IF(OR(L703="Entregado",L703="Facturado"),IF(AND(ISNUMBER(V703),ISNUMBER(N703),INT(Ajustes!$C$5)-INT(N703)&gt;V703),IF(L703="Entregado","Sin facturar","Cobro vencido"),""),IF(AND(ISNUMBER(V703),ISNUMBER(Q703),Q703&gt;V703),INDEX(Ajustes!$E$9:$E$17,MATCH(L703,Ajustes!$B$9:$B$17,0)),""))))))</f>
        <v/>
      </c>
      <c r="B703" s="22" t="n"/>
      <c r="C703" s="23" t="n"/>
      <c r="D703" s="24" t="n"/>
      <c r="E703" s="25" t="n"/>
      <c r="F703" s="25" t="n"/>
      <c r="G703" s="25" t="n"/>
      <c r="H703" s="26" t="n"/>
      <c r="I703" s="23" t="n"/>
      <c r="J703" s="25" t="n"/>
      <c r="K703" s="25" t="n"/>
      <c r="L703" s="25" t="n"/>
      <c r="M703" s="23" t="n"/>
      <c r="N703" s="23" t="n"/>
      <c r="O703" s="27" t="n"/>
      <c r="P703" s="25" t="n"/>
      <c r="Q703" s="28" t="str">
        <f>IF(OR(T703=0,L703="Cobrado",L703="Anulado",NOT(ISNUMBER(U703))),"",MAX(0,INT(Ajustes!$C$5)-INT(U703)))</f>
        <v/>
      </c>
      <c r="R703" s="28" t="str">
        <f>IF(OR(T703=0,L703="Anulado",NOT(ISNUMBER(N703)),NOT(ISNUMBER(I703))),"",IF(INT(N703)=INT(I703),"Sí",IF(INT(N703)&gt;INT(I703),"Tarde","Antes")))</f>
        <v/>
      </c>
      <c r="S703" t="str">
        <f>IF(T703=0,"",IF(L703="","falta el estado",IF(NOT(ISNUMBER(MATCH(L703,Ajustes!$B$9:$B$17,0))),"el estado no es de la lista",IF(E703="","falta el cliente",IF(OR(AND(C703&lt;&gt;"",NOT(ISNUMBER(C703))),AND(I703&lt;&gt;"",NOT(ISNUMBER(I703))),AND(M703&lt;&gt;"",NOT(ISNUMBER(M703))),AND(N703&lt;&gt;"",NOT(ISNUMBER(N703)))),"hay una fecha mal escrita",IF(AND(H703&lt;&gt;"",NOT(ISNUMBER(H703))),"el importe no es un número",IF(C703="","falta «Recibido el»",IF(AND(L703&lt;&gt;"Recibido",L703&lt;&gt;"Anulado",I703=""),"falta la entrega acordada",IF(AND(L703&lt;&gt;"Recibido",L703&lt;&gt;"Anulado",M703=""),"falta la fecha del estado",IF(AND(OR(L703="Entregado",L703="Facturado",L703="Cobrado"),N703=""),"falta «Entregado el»",IF(AND(N703&lt;&gt;"",OR(L703="Recibido",L703="Confirmado",L703="Preparado",L703="En reparto")),"tiene «Entregado el»: cambia el estado",IF(OR(INT(C703)&gt;INT(Ajustes!$C$5),AND(M703&lt;&gt;"",INT(M703)&gt;INT(Ajustes!$C$5)),AND(N703&lt;&gt;"",INT(N703)&gt;INT(Ajustes!$C$5))),"hay una fecha posterior a hoy",IF(AND(M703&lt;&gt;"",INT(M703)&lt;INT(C703)),"la fecha del estado es anterior a «Recibido el»",IF(AND(N703&lt;&gt;"",INT(N703)&lt;INT(C703)),"«Entregado el» es anterior a «Recibido el»",""))))))))))))))</f>
        <v/>
      </c>
      <c r="T703">
        <f>IF(COUNTA(B703:P703)&gt;0,1,0)</f>
        <v>0</v>
      </c>
      <c r="U703" t="str">
        <f>IF(T703=0,"",IF(AND(L703="Recibido",M703=""),IF(C703="","",C703),IF(M703="","",M703)))</f>
        <v/>
      </c>
      <c r="V703" t="str">
        <f>IF(OR(T703=0,NOT(ISNUMBER(MATCH(L703,Ajustes!$B$9:$B$17,0)))),"",IF(INDEX(Ajustes!$C$9:$C$17,MATCH(L703,Ajustes!$B$9:$B$17,0))="","",INDEX(Ajustes!$C$9:$C$17,MATCH(L703,Ajustes!$B$9:$B$17,0))))</f>
        <v/>
      </c>
      <c r="W703">
        <f>IF(AND(T703=1,N703="",OR(L703="Recibido",L703="Confirmado",L703="Preparado",L703="En reparto",L703="Incidencia")),1,0)</f>
        <v>0</v>
      </c>
      <c r="X703">
        <f>IF(S703&lt;&gt;"",1,0)</f>
        <v>0</v>
      </c>
      <c r="Y703">
        <f>IF(A703&lt;&gt;"",1,0)</f>
        <v>0</v>
      </c>
      <c r="Z703">
        <f>IF(T703=1,ROW()-5,0)</f>
        <v>0</v>
      </c>
    </row>
    <row r="704">
      <c r="A704" s="21" t="str">
        <f>IF(T704=0,"",IF(S704&lt;&gt;"","Revisa: "&amp;S704,IF(OR(L704="Cobrado",L704="Anulado"),"",IF(AND(N704="",OR(L704="Recibido",L704="Confirmado",L704="Preparado",L704="En reparto",L704="Incidencia"),ISNUMBER(I704),INT(Ajustes!$C$5)&gt;INT(I704)),"Retrasado",IF(OR(L704="Entregado",L704="Facturado"),IF(AND(ISNUMBER(V704),ISNUMBER(N704),INT(Ajustes!$C$5)-INT(N704)&gt;V704),IF(L704="Entregado","Sin facturar","Cobro vencido"),""),IF(AND(ISNUMBER(V704),ISNUMBER(Q704),Q704&gt;V704),INDEX(Ajustes!$E$9:$E$17,MATCH(L704,Ajustes!$B$9:$B$17,0)),""))))))</f>
        <v/>
      </c>
      <c r="B704" s="22" t="n"/>
      <c r="C704" s="23" t="n"/>
      <c r="D704" s="24" t="n"/>
      <c r="E704" s="25" t="n"/>
      <c r="F704" s="25" t="n"/>
      <c r="G704" s="25" t="n"/>
      <c r="H704" s="26" t="n"/>
      <c r="I704" s="23" t="n"/>
      <c r="J704" s="25" t="n"/>
      <c r="K704" s="25" t="n"/>
      <c r="L704" s="25" t="n"/>
      <c r="M704" s="23" t="n"/>
      <c r="N704" s="23" t="n"/>
      <c r="O704" s="27" t="n"/>
      <c r="P704" s="25" t="n"/>
      <c r="Q704" s="28" t="str">
        <f>IF(OR(T704=0,L704="Cobrado",L704="Anulado",NOT(ISNUMBER(U704))),"",MAX(0,INT(Ajustes!$C$5)-INT(U704)))</f>
        <v/>
      </c>
      <c r="R704" s="28" t="str">
        <f>IF(OR(T704=0,L704="Anulado",NOT(ISNUMBER(N704)),NOT(ISNUMBER(I704))),"",IF(INT(N704)=INT(I704),"Sí",IF(INT(N704)&gt;INT(I704),"Tarde","Antes")))</f>
        <v/>
      </c>
      <c r="S704" t="str">
        <f>IF(T704=0,"",IF(L704="","falta el estado",IF(NOT(ISNUMBER(MATCH(L704,Ajustes!$B$9:$B$17,0))),"el estado no es de la lista",IF(E704="","falta el cliente",IF(OR(AND(C704&lt;&gt;"",NOT(ISNUMBER(C704))),AND(I704&lt;&gt;"",NOT(ISNUMBER(I704))),AND(M704&lt;&gt;"",NOT(ISNUMBER(M704))),AND(N704&lt;&gt;"",NOT(ISNUMBER(N704)))),"hay una fecha mal escrita",IF(AND(H704&lt;&gt;"",NOT(ISNUMBER(H704))),"el importe no es un número",IF(C704="","falta «Recibido el»",IF(AND(L704&lt;&gt;"Recibido",L704&lt;&gt;"Anulado",I704=""),"falta la entrega acordada",IF(AND(L704&lt;&gt;"Recibido",L704&lt;&gt;"Anulado",M704=""),"falta la fecha del estado",IF(AND(OR(L704="Entregado",L704="Facturado",L704="Cobrado"),N704=""),"falta «Entregado el»",IF(AND(N704&lt;&gt;"",OR(L704="Recibido",L704="Confirmado",L704="Preparado",L704="En reparto")),"tiene «Entregado el»: cambia el estado",IF(OR(INT(C704)&gt;INT(Ajustes!$C$5),AND(M704&lt;&gt;"",INT(M704)&gt;INT(Ajustes!$C$5)),AND(N704&lt;&gt;"",INT(N704)&gt;INT(Ajustes!$C$5))),"hay una fecha posterior a hoy",IF(AND(M704&lt;&gt;"",INT(M704)&lt;INT(C704)),"la fecha del estado es anterior a «Recibido el»",IF(AND(N704&lt;&gt;"",INT(N704)&lt;INT(C704)),"«Entregado el» es anterior a «Recibido el»",""))))))))))))))</f>
        <v/>
      </c>
      <c r="T704">
        <f>IF(COUNTA(B704:P704)&gt;0,1,0)</f>
        <v>0</v>
      </c>
      <c r="U704" t="str">
        <f>IF(T704=0,"",IF(AND(L704="Recibido",M704=""),IF(C704="","",C704),IF(M704="","",M704)))</f>
        <v/>
      </c>
      <c r="V704" t="str">
        <f>IF(OR(T704=0,NOT(ISNUMBER(MATCH(L704,Ajustes!$B$9:$B$17,0)))),"",IF(INDEX(Ajustes!$C$9:$C$17,MATCH(L704,Ajustes!$B$9:$B$17,0))="","",INDEX(Ajustes!$C$9:$C$17,MATCH(L704,Ajustes!$B$9:$B$17,0))))</f>
        <v/>
      </c>
      <c r="W704">
        <f>IF(AND(T704=1,N704="",OR(L704="Recibido",L704="Confirmado",L704="Preparado",L704="En reparto",L704="Incidencia")),1,0)</f>
        <v>0</v>
      </c>
      <c r="X704">
        <f>IF(S704&lt;&gt;"",1,0)</f>
        <v>0</v>
      </c>
      <c r="Y704">
        <f>IF(A704&lt;&gt;"",1,0)</f>
        <v>0</v>
      </c>
      <c r="Z704">
        <f>IF(T704=1,ROW()-5,0)</f>
        <v>0</v>
      </c>
    </row>
    <row r="705">
      <c r="A705" s="21" t="str">
        <f>IF(T705=0,"",IF(S705&lt;&gt;"","Revisa: "&amp;S705,IF(OR(L705="Cobrado",L705="Anulado"),"",IF(AND(N705="",OR(L705="Recibido",L705="Confirmado",L705="Preparado",L705="En reparto",L705="Incidencia"),ISNUMBER(I705),INT(Ajustes!$C$5)&gt;INT(I705)),"Retrasado",IF(OR(L705="Entregado",L705="Facturado"),IF(AND(ISNUMBER(V705),ISNUMBER(N705),INT(Ajustes!$C$5)-INT(N705)&gt;V705),IF(L705="Entregado","Sin facturar","Cobro vencido"),""),IF(AND(ISNUMBER(V705),ISNUMBER(Q705),Q705&gt;V705),INDEX(Ajustes!$E$9:$E$17,MATCH(L705,Ajustes!$B$9:$B$17,0)),""))))))</f>
        <v/>
      </c>
      <c r="B705" s="22" t="n"/>
      <c r="C705" s="23" t="n"/>
      <c r="D705" s="24" t="n"/>
      <c r="E705" s="25" t="n"/>
      <c r="F705" s="25" t="n"/>
      <c r="G705" s="25" t="n"/>
      <c r="H705" s="26" t="n"/>
      <c r="I705" s="23" t="n"/>
      <c r="J705" s="25" t="n"/>
      <c r="K705" s="25" t="n"/>
      <c r="L705" s="25" t="n"/>
      <c r="M705" s="23" t="n"/>
      <c r="N705" s="23" t="n"/>
      <c r="O705" s="27" t="n"/>
      <c r="P705" s="25" t="n"/>
      <c r="Q705" s="28" t="str">
        <f>IF(OR(T705=0,L705="Cobrado",L705="Anulado",NOT(ISNUMBER(U705))),"",MAX(0,INT(Ajustes!$C$5)-INT(U705)))</f>
        <v/>
      </c>
      <c r="R705" s="28" t="str">
        <f>IF(OR(T705=0,L705="Anulado",NOT(ISNUMBER(N705)),NOT(ISNUMBER(I705))),"",IF(INT(N705)=INT(I705),"Sí",IF(INT(N705)&gt;INT(I705),"Tarde","Antes")))</f>
        <v/>
      </c>
      <c r="S705" t="str">
        <f>IF(T705=0,"",IF(L705="","falta el estado",IF(NOT(ISNUMBER(MATCH(L705,Ajustes!$B$9:$B$17,0))),"el estado no es de la lista",IF(E705="","falta el cliente",IF(OR(AND(C705&lt;&gt;"",NOT(ISNUMBER(C705))),AND(I705&lt;&gt;"",NOT(ISNUMBER(I705))),AND(M705&lt;&gt;"",NOT(ISNUMBER(M705))),AND(N705&lt;&gt;"",NOT(ISNUMBER(N705)))),"hay una fecha mal escrita",IF(AND(H705&lt;&gt;"",NOT(ISNUMBER(H705))),"el importe no es un número",IF(C705="","falta «Recibido el»",IF(AND(L705&lt;&gt;"Recibido",L705&lt;&gt;"Anulado",I705=""),"falta la entrega acordada",IF(AND(L705&lt;&gt;"Recibido",L705&lt;&gt;"Anulado",M705=""),"falta la fecha del estado",IF(AND(OR(L705="Entregado",L705="Facturado",L705="Cobrado"),N705=""),"falta «Entregado el»",IF(AND(N705&lt;&gt;"",OR(L705="Recibido",L705="Confirmado",L705="Preparado",L705="En reparto")),"tiene «Entregado el»: cambia el estado",IF(OR(INT(C705)&gt;INT(Ajustes!$C$5),AND(M705&lt;&gt;"",INT(M705)&gt;INT(Ajustes!$C$5)),AND(N705&lt;&gt;"",INT(N705)&gt;INT(Ajustes!$C$5))),"hay una fecha posterior a hoy",IF(AND(M705&lt;&gt;"",INT(M705)&lt;INT(C705)),"la fecha del estado es anterior a «Recibido el»",IF(AND(N705&lt;&gt;"",INT(N705)&lt;INT(C705)),"«Entregado el» es anterior a «Recibido el»",""))))))))))))))</f>
        <v/>
      </c>
      <c r="T705">
        <f>IF(COUNTA(B705:P705)&gt;0,1,0)</f>
        <v>0</v>
      </c>
      <c r="U705" t="str">
        <f>IF(T705=0,"",IF(AND(L705="Recibido",M705=""),IF(C705="","",C705),IF(M705="","",M705)))</f>
        <v/>
      </c>
      <c r="V705" t="str">
        <f>IF(OR(T705=0,NOT(ISNUMBER(MATCH(L705,Ajustes!$B$9:$B$17,0)))),"",IF(INDEX(Ajustes!$C$9:$C$17,MATCH(L705,Ajustes!$B$9:$B$17,0))="","",INDEX(Ajustes!$C$9:$C$17,MATCH(L705,Ajustes!$B$9:$B$17,0))))</f>
        <v/>
      </c>
      <c r="W705">
        <f>IF(AND(T705=1,N705="",OR(L705="Recibido",L705="Confirmado",L705="Preparado",L705="En reparto",L705="Incidencia")),1,0)</f>
        <v>0</v>
      </c>
      <c r="X705">
        <f>IF(S705&lt;&gt;"",1,0)</f>
        <v>0</v>
      </c>
      <c r="Y705">
        <f>IF(A705&lt;&gt;"",1,0)</f>
        <v>0</v>
      </c>
      <c r="Z705">
        <f>IF(T705=1,ROW()-5,0)</f>
        <v>0</v>
      </c>
    </row>
    <row r="706">
      <c r="A706" s="21" t="str">
        <f>IF(T706=0,"",IF(S706&lt;&gt;"","Revisa: "&amp;S706,IF(OR(L706="Cobrado",L706="Anulado"),"",IF(AND(N706="",OR(L706="Recibido",L706="Confirmado",L706="Preparado",L706="En reparto",L706="Incidencia"),ISNUMBER(I706),INT(Ajustes!$C$5)&gt;INT(I706)),"Retrasado",IF(OR(L706="Entregado",L706="Facturado"),IF(AND(ISNUMBER(V706),ISNUMBER(N706),INT(Ajustes!$C$5)-INT(N706)&gt;V706),IF(L706="Entregado","Sin facturar","Cobro vencido"),""),IF(AND(ISNUMBER(V706),ISNUMBER(Q706),Q706&gt;V706),INDEX(Ajustes!$E$9:$E$17,MATCH(L706,Ajustes!$B$9:$B$17,0)),""))))))</f>
        <v/>
      </c>
      <c r="B706" s="22" t="n"/>
      <c r="C706" s="23" t="n"/>
      <c r="D706" s="24" t="n"/>
      <c r="E706" s="25" t="n"/>
      <c r="F706" s="25" t="n"/>
      <c r="G706" s="25" t="n"/>
      <c r="H706" s="26" t="n"/>
      <c r="I706" s="23" t="n"/>
      <c r="J706" s="25" t="n"/>
      <c r="K706" s="25" t="n"/>
      <c r="L706" s="25" t="n"/>
      <c r="M706" s="23" t="n"/>
      <c r="N706" s="23" t="n"/>
      <c r="O706" s="27" t="n"/>
      <c r="P706" s="25" t="n"/>
      <c r="Q706" s="28" t="str">
        <f>IF(OR(T706=0,L706="Cobrado",L706="Anulado",NOT(ISNUMBER(U706))),"",MAX(0,INT(Ajustes!$C$5)-INT(U706)))</f>
        <v/>
      </c>
      <c r="R706" s="28" t="str">
        <f>IF(OR(T706=0,L706="Anulado",NOT(ISNUMBER(N706)),NOT(ISNUMBER(I706))),"",IF(INT(N706)=INT(I706),"Sí",IF(INT(N706)&gt;INT(I706),"Tarde","Antes")))</f>
        <v/>
      </c>
      <c r="S706" t="str">
        <f>IF(T706=0,"",IF(L706="","falta el estado",IF(NOT(ISNUMBER(MATCH(L706,Ajustes!$B$9:$B$17,0))),"el estado no es de la lista",IF(E706="","falta el cliente",IF(OR(AND(C706&lt;&gt;"",NOT(ISNUMBER(C706))),AND(I706&lt;&gt;"",NOT(ISNUMBER(I706))),AND(M706&lt;&gt;"",NOT(ISNUMBER(M706))),AND(N706&lt;&gt;"",NOT(ISNUMBER(N706)))),"hay una fecha mal escrita",IF(AND(H706&lt;&gt;"",NOT(ISNUMBER(H706))),"el importe no es un número",IF(C706="","falta «Recibido el»",IF(AND(L706&lt;&gt;"Recibido",L706&lt;&gt;"Anulado",I706=""),"falta la entrega acordada",IF(AND(L706&lt;&gt;"Recibido",L706&lt;&gt;"Anulado",M706=""),"falta la fecha del estado",IF(AND(OR(L706="Entregado",L706="Facturado",L706="Cobrado"),N706=""),"falta «Entregado el»",IF(AND(N706&lt;&gt;"",OR(L706="Recibido",L706="Confirmado",L706="Preparado",L706="En reparto")),"tiene «Entregado el»: cambia el estado",IF(OR(INT(C706)&gt;INT(Ajustes!$C$5),AND(M706&lt;&gt;"",INT(M706)&gt;INT(Ajustes!$C$5)),AND(N706&lt;&gt;"",INT(N706)&gt;INT(Ajustes!$C$5))),"hay una fecha posterior a hoy",IF(AND(M706&lt;&gt;"",INT(M706)&lt;INT(C706)),"la fecha del estado es anterior a «Recibido el»",IF(AND(N706&lt;&gt;"",INT(N706)&lt;INT(C706)),"«Entregado el» es anterior a «Recibido el»",""))))))))))))))</f>
        <v/>
      </c>
      <c r="T706">
        <f>IF(COUNTA(B706:P706)&gt;0,1,0)</f>
        <v>0</v>
      </c>
      <c r="U706" t="str">
        <f>IF(T706=0,"",IF(AND(L706="Recibido",M706=""),IF(C706="","",C706),IF(M706="","",M706)))</f>
        <v/>
      </c>
      <c r="V706" t="str">
        <f>IF(OR(T706=0,NOT(ISNUMBER(MATCH(L706,Ajustes!$B$9:$B$17,0)))),"",IF(INDEX(Ajustes!$C$9:$C$17,MATCH(L706,Ajustes!$B$9:$B$17,0))="","",INDEX(Ajustes!$C$9:$C$17,MATCH(L706,Ajustes!$B$9:$B$17,0))))</f>
        <v/>
      </c>
      <c r="W706">
        <f>IF(AND(T706=1,N706="",OR(L706="Recibido",L706="Confirmado",L706="Preparado",L706="En reparto",L706="Incidencia")),1,0)</f>
        <v>0</v>
      </c>
      <c r="X706">
        <f>IF(S706&lt;&gt;"",1,0)</f>
        <v>0</v>
      </c>
      <c r="Y706">
        <f>IF(A706&lt;&gt;"",1,0)</f>
        <v>0</v>
      </c>
      <c r="Z706">
        <f>IF(T706=1,ROW()-5,0)</f>
        <v>0</v>
      </c>
    </row>
    <row r="707">
      <c r="A707" s="21" t="str">
        <f>IF(T707=0,"",IF(S707&lt;&gt;"","Revisa: "&amp;S707,IF(OR(L707="Cobrado",L707="Anulado"),"",IF(AND(N707="",OR(L707="Recibido",L707="Confirmado",L707="Preparado",L707="En reparto",L707="Incidencia"),ISNUMBER(I707),INT(Ajustes!$C$5)&gt;INT(I707)),"Retrasado",IF(OR(L707="Entregado",L707="Facturado"),IF(AND(ISNUMBER(V707),ISNUMBER(N707),INT(Ajustes!$C$5)-INT(N707)&gt;V707),IF(L707="Entregado","Sin facturar","Cobro vencido"),""),IF(AND(ISNUMBER(V707),ISNUMBER(Q707),Q707&gt;V707),INDEX(Ajustes!$E$9:$E$17,MATCH(L707,Ajustes!$B$9:$B$17,0)),""))))))</f>
        <v/>
      </c>
      <c r="B707" s="22" t="n"/>
      <c r="C707" s="23" t="n"/>
      <c r="D707" s="24" t="n"/>
      <c r="E707" s="25" t="n"/>
      <c r="F707" s="25" t="n"/>
      <c r="G707" s="25" t="n"/>
      <c r="H707" s="26" t="n"/>
      <c r="I707" s="23" t="n"/>
      <c r="J707" s="25" t="n"/>
      <c r="K707" s="25" t="n"/>
      <c r="L707" s="25" t="n"/>
      <c r="M707" s="23" t="n"/>
      <c r="N707" s="23" t="n"/>
      <c r="O707" s="27" t="n"/>
      <c r="P707" s="25" t="n"/>
      <c r="Q707" s="28" t="str">
        <f>IF(OR(T707=0,L707="Cobrado",L707="Anulado",NOT(ISNUMBER(U707))),"",MAX(0,INT(Ajustes!$C$5)-INT(U707)))</f>
        <v/>
      </c>
      <c r="R707" s="28" t="str">
        <f>IF(OR(T707=0,L707="Anulado",NOT(ISNUMBER(N707)),NOT(ISNUMBER(I707))),"",IF(INT(N707)=INT(I707),"Sí",IF(INT(N707)&gt;INT(I707),"Tarde","Antes")))</f>
        <v/>
      </c>
      <c r="S707" t="str">
        <f>IF(T707=0,"",IF(L707="","falta el estado",IF(NOT(ISNUMBER(MATCH(L707,Ajustes!$B$9:$B$17,0))),"el estado no es de la lista",IF(E707="","falta el cliente",IF(OR(AND(C707&lt;&gt;"",NOT(ISNUMBER(C707))),AND(I707&lt;&gt;"",NOT(ISNUMBER(I707))),AND(M707&lt;&gt;"",NOT(ISNUMBER(M707))),AND(N707&lt;&gt;"",NOT(ISNUMBER(N707)))),"hay una fecha mal escrita",IF(AND(H707&lt;&gt;"",NOT(ISNUMBER(H707))),"el importe no es un número",IF(C707="","falta «Recibido el»",IF(AND(L707&lt;&gt;"Recibido",L707&lt;&gt;"Anulado",I707=""),"falta la entrega acordada",IF(AND(L707&lt;&gt;"Recibido",L707&lt;&gt;"Anulado",M707=""),"falta la fecha del estado",IF(AND(OR(L707="Entregado",L707="Facturado",L707="Cobrado"),N707=""),"falta «Entregado el»",IF(AND(N707&lt;&gt;"",OR(L707="Recibido",L707="Confirmado",L707="Preparado",L707="En reparto")),"tiene «Entregado el»: cambia el estado",IF(OR(INT(C707)&gt;INT(Ajustes!$C$5),AND(M707&lt;&gt;"",INT(M707)&gt;INT(Ajustes!$C$5)),AND(N707&lt;&gt;"",INT(N707)&gt;INT(Ajustes!$C$5))),"hay una fecha posterior a hoy",IF(AND(M707&lt;&gt;"",INT(M707)&lt;INT(C707)),"la fecha del estado es anterior a «Recibido el»",IF(AND(N707&lt;&gt;"",INT(N707)&lt;INT(C707)),"«Entregado el» es anterior a «Recibido el»",""))))))))))))))</f>
        <v/>
      </c>
      <c r="T707">
        <f>IF(COUNTA(B707:P707)&gt;0,1,0)</f>
        <v>0</v>
      </c>
      <c r="U707" t="str">
        <f>IF(T707=0,"",IF(AND(L707="Recibido",M707=""),IF(C707="","",C707),IF(M707="","",M707)))</f>
        <v/>
      </c>
      <c r="V707" t="str">
        <f>IF(OR(T707=0,NOT(ISNUMBER(MATCH(L707,Ajustes!$B$9:$B$17,0)))),"",IF(INDEX(Ajustes!$C$9:$C$17,MATCH(L707,Ajustes!$B$9:$B$17,0))="","",INDEX(Ajustes!$C$9:$C$17,MATCH(L707,Ajustes!$B$9:$B$17,0))))</f>
        <v/>
      </c>
      <c r="W707">
        <f>IF(AND(T707=1,N707="",OR(L707="Recibido",L707="Confirmado",L707="Preparado",L707="En reparto",L707="Incidencia")),1,0)</f>
        <v>0</v>
      </c>
      <c r="X707">
        <f>IF(S707&lt;&gt;"",1,0)</f>
        <v>0</v>
      </c>
      <c r="Y707">
        <f>IF(A707&lt;&gt;"",1,0)</f>
        <v>0</v>
      </c>
      <c r="Z707">
        <f>IF(T707=1,ROW()-5,0)</f>
        <v>0</v>
      </c>
    </row>
    <row r="708">
      <c r="A708" s="21" t="str">
        <f>IF(T708=0,"",IF(S708&lt;&gt;"","Revisa: "&amp;S708,IF(OR(L708="Cobrado",L708="Anulado"),"",IF(AND(N708="",OR(L708="Recibido",L708="Confirmado",L708="Preparado",L708="En reparto",L708="Incidencia"),ISNUMBER(I708),INT(Ajustes!$C$5)&gt;INT(I708)),"Retrasado",IF(OR(L708="Entregado",L708="Facturado"),IF(AND(ISNUMBER(V708),ISNUMBER(N708),INT(Ajustes!$C$5)-INT(N708)&gt;V708),IF(L708="Entregado","Sin facturar","Cobro vencido"),""),IF(AND(ISNUMBER(V708),ISNUMBER(Q708),Q708&gt;V708),INDEX(Ajustes!$E$9:$E$17,MATCH(L708,Ajustes!$B$9:$B$17,0)),""))))))</f>
        <v/>
      </c>
      <c r="B708" s="22" t="n"/>
      <c r="C708" s="23" t="n"/>
      <c r="D708" s="24" t="n"/>
      <c r="E708" s="25" t="n"/>
      <c r="F708" s="25" t="n"/>
      <c r="G708" s="25" t="n"/>
      <c r="H708" s="26" t="n"/>
      <c r="I708" s="23" t="n"/>
      <c r="J708" s="25" t="n"/>
      <c r="K708" s="25" t="n"/>
      <c r="L708" s="25" t="n"/>
      <c r="M708" s="23" t="n"/>
      <c r="N708" s="23" t="n"/>
      <c r="O708" s="27" t="n"/>
      <c r="P708" s="25" t="n"/>
      <c r="Q708" s="28" t="str">
        <f>IF(OR(T708=0,L708="Cobrado",L708="Anulado",NOT(ISNUMBER(U708))),"",MAX(0,INT(Ajustes!$C$5)-INT(U708)))</f>
        <v/>
      </c>
      <c r="R708" s="28" t="str">
        <f>IF(OR(T708=0,L708="Anulado",NOT(ISNUMBER(N708)),NOT(ISNUMBER(I708))),"",IF(INT(N708)=INT(I708),"Sí",IF(INT(N708)&gt;INT(I708),"Tarde","Antes")))</f>
        <v/>
      </c>
      <c r="S708" t="str">
        <f>IF(T708=0,"",IF(L708="","falta el estado",IF(NOT(ISNUMBER(MATCH(L708,Ajustes!$B$9:$B$17,0))),"el estado no es de la lista",IF(E708="","falta el cliente",IF(OR(AND(C708&lt;&gt;"",NOT(ISNUMBER(C708))),AND(I708&lt;&gt;"",NOT(ISNUMBER(I708))),AND(M708&lt;&gt;"",NOT(ISNUMBER(M708))),AND(N708&lt;&gt;"",NOT(ISNUMBER(N708)))),"hay una fecha mal escrita",IF(AND(H708&lt;&gt;"",NOT(ISNUMBER(H708))),"el importe no es un número",IF(C708="","falta «Recibido el»",IF(AND(L708&lt;&gt;"Recibido",L708&lt;&gt;"Anulado",I708=""),"falta la entrega acordada",IF(AND(L708&lt;&gt;"Recibido",L708&lt;&gt;"Anulado",M708=""),"falta la fecha del estado",IF(AND(OR(L708="Entregado",L708="Facturado",L708="Cobrado"),N708=""),"falta «Entregado el»",IF(AND(N708&lt;&gt;"",OR(L708="Recibido",L708="Confirmado",L708="Preparado",L708="En reparto")),"tiene «Entregado el»: cambia el estado",IF(OR(INT(C708)&gt;INT(Ajustes!$C$5),AND(M708&lt;&gt;"",INT(M708)&gt;INT(Ajustes!$C$5)),AND(N708&lt;&gt;"",INT(N708)&gt;INT(Ajustes!$C$5))),"hay una fecha posterior a hoy",IF(AND(M708&lt;&gt;"",INT(M708)&lt;INT(C708)),"la fecha del estado es anterior a «Recibido el»",IF(AND(N708&lt;&gt;"",INT(N708)&lt;INT(C708)),"«Entregado el» es anterior a «Recibido el»",""))))))))))))))</f>
        <v/>
      </c>
      <c r="T708">
        <f>IF(COUNTA(B708:P708)&gt;0,1,0)</f>
        <v>0</v>
      </c>
      <c r="U708" t="str">
        <f>IF(T708=0,"",IF(AND(L708="Recibido",M708=""),IF(C708="","",C708),IF(M708="","",M708)))</f>
        <v/>
      </c>
      <c r="V708" t="str">
        <f>IF(OR(T708=0,NOT(ISNUMBER(MATCH(L708,Ajustes!$B$9:$B$17,0)))),"",IF(INDEX(Ajustes!$C$9:$C$17,MATCH(L708,Ajustes!$B$9:$B$17,0))="","",INDEX(Ajustes!$C$9:$C$17,MATCH(L708,Ajustes!$B$9:$B$17,0))))</f>
        <v/>
      </c>
      <c r="W708">
        <f>IF(AND(T708=1,N708="",OR(L708="Recibido",L708="Confirmado",L708="Preparado",L708="En reparto",L708="Incidencia")),1,0)</f>
        <v>0</v>
      </c>
      <c r="X708">
        <f>IF(S708&lt;&gt;"",1,0)</f>
        <v>0</v>
      </c>
      <c r="Y708">
        <f>IF(A708&lt;&gt;"",1,0)</f>
        <v>0</v>
      </c>
      <c r="Z708">
        <f>IF(T708=1,ROW()-5,0)</f>
        <v>0</v>
      </c>
    </row>
    <row r="709">
      <c r="A709" s="21" t="str">
        <f>IF(T709=0,"",IF(S709&lt;&gt;"","Revisa: "&amp;S709,IF(OR(L709="Cobrado",L709="Anulado"),"",IF(AND(N709="",OR(L709="Recibido",L709="Confirmado",L709="Preparado",L709="En reparto",L709="Incidencia"),ISNUMBER(I709),INT(Ajustes!$C$5)&gt;INT(I709)),"Retrasado",IF(OR(L709="Entregado",L709="Facturado"),IF(AND(ISNUMBER(V709),ISNUMBER(N709),INT(Ajustes!$C$5)-INT(N709)&gt;V709),IF(L709="Entregado","Sin facturar","Cobro vencido"),""),IF(AND(ISNUMBER(V709),ISNUMBER(Q709),Q709&gt;V709),INDEX(Ajustes!$E$9:$E$17,MATCH(L709,Ajustes!$B$9:$B$17,0)),""))))))</f>
        <v/>
      </c>
      <c r="B709" s="22" t="n"/>
      <c r="C709" s="23" t="n"/>
      <c r="D709" s="24" t="n"/>
      <c r="E709" s="25" t="n"/>
      <c r="F709" s="25" t="n"/>
      <c r="G709" s="25" t="n"/>
      <c r="H709" s="26" t="n"/>
      <c r="I709" s="23" t="n"/>
      <c r="J709" s="25" t="n"/>
      <c r="K709" s="25" t="n"/>
      <c r="L709" s="25" t="n"/>
      <c r="M709" s="23" t="n"/>
      <c r="N709" s="23" t="n"/>
      <c r="O709" s="27" t="n"/>
      <c r="P709" s="25" t="n"/>
      <c r="Q709" s="28" t="str">
        <f>IF(OR(T709=0,L709="Cobrado",L709="Anulado",NOT(ISNUMBER(U709))),"",MAX(0,INT(Ajustes!$C$5)-INT(U709)))</f>
        <v/>
      </c>
      <c r="R709" s="28" t="str">
        <f>IF(OR(T709=0,L709="Anulado",NOT(ISNUMBER(N709)),NOT(ISNUMBER(I709))),"",IF(INT(N709)=INT(I709),"Sí",IF(INT(N709)&gt;INT(I709),"Tarde","Antes")))</f>
        <v/>
      </c>
      <c r="S709" t="str">
        <f>IF(T709=0,"",IF(L709="","falta el estado",IF(NOT(ISNUMBER(MATCH(L709,Ajustes!$B$9:$B$17,0))),"el estado no es de la lista",IF(E709="","falta el cliente",IF(OR(AND(C709&lt;&gt;"",NOT(ISNUMBER(C709))),AND(I709&lt;&gt;"",NOT(ISNUMBER(I709))),AND(M709&lt;&gt;"",NOT(ISNUMBER(M709))),AND(N709&lt;&gt;"",NOT(ISNUMBER(N709)))),"hay una fecha mal escrita",IF(AND(H709&lt;&gt;"",NOT(ISNUMBER(H709))),"el importe no es un número",IF(C709="","falta «Recibido el»",IF(AND(L709&lt;&gt;"Recibido",L709&lt;&gt;"Anulado",I709=""),"falta la entrega acordada",IF(AND(L709&lt;&gt;"Recibido",L709&lt;&gt;"Anulado",M709=""),"falta la fecha del estado",IF(AND(OR(L709="Entregado",L709="Facturado",L709="Cobrado"),N709=""),"falta «Entregado el»",IF(AND(N709&lt;&gt;"",OR(L709="Recibido",L709="Confirmado",L709="Preparado",L709="En reparto")),"tiene «Entregado el»: cambia el estado",IF(OR(INT(C709)&gt;INT(Ajustes!$C$5),AND(M709&lt;&gt;"",INT(M709)&gt;INT(Ajustes!$C$5)),AND(N709&lt;&gt;"",INT(N709)&gt;INT(Ajustes!$C$5))),"hay una fecha posterior a hoy",IF(AND(M709&lt;&gt;"",INT(M709)&lt;INT(C709)),"la fecha del estado es anterior a «Recibido el»",IF(AND(N709&lt;&gt;"",INT(N709)&lt;INT(C709)),"«Entregado el» es anterior a «Recibido el»",""))))))))))))))</f>
        <v/>
      </c>
      <c r="T709">
        <f>IF(COUNTA(B709:P709)&gt;0,1,0)</f>
        <v>0</v>
      </c>
      <c r="U709" t="str">
        <f>IF(T709=0,"",IF(AND(L709="Recibido",M709=""),IF(C709="","",C709),IF(M709="","",M709)))</f>
        <v/>
      </c>
      <c r="V709" t="str">
        <f>IF(OR(T709=0,NOT(ISNUMBER(MATCH(L709,Ajustes!$B$9:$B$17,0)))),"",IF(INDEX(Ajustes!$C$9:$C$17,MATCH(L709,Ajustes!$B$9:$B$17,0))="","",INDEX(Ajustes!$C$9:$C$17,MATCH(L709,Ajustes!$B$9:$B$17,0))))</f>
        <v/>
      </c>
      <c r="W709">
        <f>IF(AND(T709=1,N709="",OR(L709="Recibido",L709="Confirmado",L709="Preparado",L709="En reparto",L709="Incidencia")),1,0)</f>
        <v>0</v>
      </c>
      <c r="X709">
        <f>IF(S709&lt;&gt;"",1,0)</f>
        <v>0</v>
      </c>
      <c r="Y709">
        <f>IF(A709&lt;&gt;"",1,0)</f>
        <v>0</v>
      </c>
      <c r="Z709">
        <f>IF(T709=1,ROW()-5,0)</f>
        <v>0</v>
      </c>
    </row>
    <row r="710">
      <c r="A710" s="21" t="str">
        <f>IF(T710=0,"",IF(S710&lt;&gt;"","Revisa: "&amp;S710,IF(OR(L710="Cobrado",L710="Anulado"),"",IF(AND(N710="",OR(L710="Recibido",L710="Confirmado",L710="Preparado",L710="En reparto",L710="Incidencia"),ISNUMBER(I710),INT(Ajustes!$C$5)&gt;INT(I710)),"Retrasado",IF(OR(L710="Entregado",L710="Facturado"),IF(AND(ISNUMBER(V710),ISNUMBER(N710),INT(Ajustes!$C$5)-INT(N710)&gt;V710),IF(L710="Entregado","Sin facturar","Cobro vencido"),""),IF(AND(ISNUMBER(V710),ISNUMBER(Q710),Q710&gt;V710),INDEX(Ajustes!$E$9:$E$17,MATCH(L710,Ajustes!$B$9:$B$17,0)),""))))))</f>
        <v/>
      </c>
      <c r="B710" s="22" t="n"/>
      <c r="C710" s="23" t="n"/>
      <c r="D710" s="24" t="n"/>
      <c r="E710" s="25" t="n"/>
      <c r="F710" s="25" t="n"/>
      <c r="G710" s="25" t="n"/>
      <c r="H710" s="26" t="n"/>
      <c r="I710" s="23" t="n"/>
      <c r="J710" s="25" t="n"/>
      <c r="K710" s="25" t="n"/>
      <c r="L710" s="25" t="n"/>
      <c r="M710" s="23" t="n"/>
      <c r="N710" s="23" t="n"/>
      <c r="O710" s="27" t="n"/>
      <c r="P710" s="25" t="n"/>
      <c r="Q710" s="28" t="str">
        <f>IF(OR(T710=0,L710="Cobrado",L710="Anulado",NOT(ISNUMBER(U710))),"",MAX(0,INT(Ajustes!$C$5)-INT(U710)))</f>
        <v/>
      </c>
      <c r="R710" s="28" t="str">
        <f>IF(OR(T710=0,L710="Anulado",NOT(ISNUMBER(N710)),NOT(ISNUMBER(I710))),"",IF(INT(N710)=INT(I710),"Sí",IF(INT(N710)&gt;INT(I710),"Tarde","Antes")))</f>
        <v/>
      </c>
      <c r="S710" t="str">
        <f>IF(T710=0,"",IF(L710="","falta el estado",IF(NOT(ISNUMBER(MATCH(L710,Ajustes!$B$9:$B$17,0))),"el estado no es de la lista",IF(E710="","falta el cliente",IF(OR(AND(C710&lt;&gt;"",NOT(ISNUMBER(C710))),AND(I710&lt;&gt;"",NOT(ISNUMBER(I710))),AND(M710&lt;&gt;"",NOT(ISNUMBER(M710))),AND(N710&lt;&gt;"",NOT(ISNUMBER(N710)))),"hay una fecha mal escrita",IF(AND(H710&lt;&gt;"",NOT(ISNUMBER(H710))),"el importe no es un número",IF(C710="","falta «Recibido el»",IF(AND(L710&lt;&gt;"Recibido",L710&lt;&gt;"Anulado",I710=""),"falta la entrega acordada",IF(AND(L710&lt;&gt;"Recibido",L710&lt;&gt;"Anulado",M710=""),"falta la fecha del estado",IF(AND(OR(L710="Entregado",L710="Facturado",L710="Cobrado"),N710=""),"falta «Entregado el»",IF(AND(N710&lt;&gt;"",OR(L710="Recibido",L710="Confirmado",L710="Preparado",L710="En reparto")),"tiene «Entregado el»: cambia el estado",IF(OR(INT(C710)&gt;INT(Ajustes!$C$5),AND(M710&lt;&gt;"",INT(M710)&gt;INT(Ajustes!$C$5)),AND(N710&lt;&gt;"",INT(N710)&gt;INT(Ajustes!$C$5))),"hay una fecha posterior a hoy",IF(AND(M710&lt;&gt;"",INT(M710)&lt;INT(C710)),"la fecha del estado es anterior a «Recibido el»",IF(AND(N710&lt;&gt;"",INT(N710)&lt;INT(C710)),"«Entregado el» es anterior a «Recibido el»",""))))))))))))))</f>
        <v/>
      </c>
      <c r="T710">
        <f>IF(COUNTA(B710:P710)&gt;0,1,0)</f>
        <v>0</v>
      </c>
      <c r="U710" t="str">
        <f>IF(T710=0,"",IF(AND(L710="Recibido",M710=""),IF(C710="","",C710),IF(M710="","",M710)))</f>
        <v/>
      </c>
      <c r="V710" t="str">
        <f>IF(OR(T710=0,NOT(ISNUMBER(MATCH(L710,Ajustes!$B$9:$B$17,0)))),"",IF(INDEX(Ajustes!$C$9:$C$17,MATCH(L710,Ajustes!$B$9:$B$17,0))="","",INDEX(Ajustes!$C$9:$C$17,MATCH(L710,Ajustes!$B$9:$B$17,0))))</f>
        <v/>
      </c>
      <c r="W710">
        <f>IF(AND(T710=1,N710="",OR(L710="Recibido",L710="Confirmado",L710="Preparado",L710="En reparto",L710="Incidencia")),1,0)</f>
        <v>0</v>
      </c>
      <c r="X710">
        <f>IF(S710&lt;&gt;"",1,0)</f>
        <v>0</v>
      </c>
      <c r="Y710">
        <f>IF(A710&lt;&gt;"",1,0)</f>
        <v>0</v>
      </c>
      <c r="Z710">
        <f>IF(T710=1,ROW()-5,0)</f>
        <v>0</v>
      </c>
    </row>
    <row r="711">
      <c r="A711" s="21" t="str">
        <f>IF(T711=0,"",IF(S711&lt;&gt;"","Revisa: "&amp;S711,IF(OR(L711="Cobrado",L711="Anulado"),"",IF(AND(N711="",OR(L711="Recibido",L711="Confirmado",L711="Preparado",L711="En reparto",L711="Incidencia"),ISNUMBER(I711),INT(Ajustes!$C$5)&gt;INT(I711)),"Retrasado",IF(OR(L711="Entregado",L711="Facturado"),IF(AND(ISNUMBER(V711),ISNUMBER(N711),INT(Ajustes!$C$5)-INT(N711)&gt;V711),IF(L711="Entregado","Sin facturar","Cobro vencido"),""),IF(AND(ISNUMBER(V711),ISNUMBER(Q711),Q711&gt;V711),INDEX(Ajustes!$E$9:$E$17,MATCH(L711,Ajustes!$B$9:$B$17,0)),""))))))</f>
        <v/>
      </c>
      <c r="B711" s="22" t="n"/>
      <c r="C711" s="23" t="n"/>
      <c r="D711" s="24" t="n"/>
      <c r="E711" s="25" t="n"/>
      <c r="F711" s="25" t="n"/>
      <c r="G711" s="25" t="n"/>
      <c r="H711" s="26" t="n"/>
      <c r="I711" s="23" t="n"/>
      <c r="J711" s="25" t="n"/>
      <c r="K711" s="25" t="n"/>
      <c r="L711" s="25" t="n"/>
      <c r="M711" s="23" t="n"/>
      <c r="N711" s="23" t="n"/>
      <c r="O711" s="27" t="n"/>
      <c r="P711" s="25" t="n"/>
      <c r="Q711" s="28" t="str">
        <f>IF(OR(T711=0,L711="Cobrado",L711="Anulado",NOT(ISNUMBER(U711))),"",MAX(0,INT(Ajustes!$C$5)-INT(U711)))</f>
        <v/>
      </c>
      <c r="R711" s="28" t="str">
        <f>IF(OR(T711=0,L711="Anulado",NOT(ISNUMBER(N711)),NOT(ISNUMBER(I711))),"",IF(INT(N711)=INT(I711),"Sí",IF(INT(N711)&gt;INT(I711),"Tarde","Antes")))</f>
        <v/>
      </c>
      <c r="S711" t="str">
        <f>IF(T711=0,"",IF(L711="","falta el estado",IF(NOT(ISNUMBER(MATCH(L711,Ajustes!$B$9:$B$17,0))),"el estado no es de la lista",IF(E711="","falta el cliente",IF(OR(AND(C711&lt;&gt;"",NOT(ISNUMBER(C711))),AND(I711&lt;&gt;"",NOT(ISNUMBER(I711))),AND(M711&lt;&gt;"",NOT(ISNUMBER(M711))),AND(N711&lt;&gt;"",NOT(ISNUMBER(N711)))),"hay una fecha mal escrita",IF(AND(H711&lt;&gt;"",NOT(ISNUMBER(H711))),"el importe no es un número",IF(C711="","falta «Recibido el»",IF(AND(L711&lt;&gt;"Recibido",L711&lt;&gt;"Anulado",I711=""),"falta la entrega acordada",IF(AND(L711&lt;&gt;"Recibido",L711&lt;&gt;"Anulado",M711=""),"falta la fecha del estado",IF(AND(OR(L711="Entregado",L711="Facturado",L711="Cobrado"),N711=""),"falta «Entregado el»",IF(AND(N711&lt;&gt;"",OR(L711="Recibido",L711="Confirmado",L711="Preparado",L711="En reparto")),"tiene «Entregado el»: cambia el estado",IF(OR(INT(C711)&gt;INT(Ajustes!$C$5),AND(M711&lt;&gt;"",INT(M711)&gt;INT(Ajustes!$C$5)),AND(N711&lt;&gt;"",INT(N711)&gt;INT(Ajustes!$C$5))),"hay una fecha posterior a hoy",IF(AND(M711&lt;&gt;"",INT(M711)&lt;INT(C711)),"la fecha del estado es anterior a «Recibido el»",IF(AND(N711&lt;&gt;"",INT(N711)&lt;INT(C711)),"«Entregado el» es anterior a «Recibido el»",""))))))))))))))</f>
        <v/>
      </c>
      <c r="T711">
        <f>IF(COUNTA(B711:P711)&gt;0,1,0)</f>
        <v>0</v>
      </c>
      <c r="U711" t="str">
        <f>IF(T711=0,"",IF(AND(L711="Recibido",M711=""),IF(C711="","",C711),IF(M711="","",M711)))</f>
        <v/>
      </c>
      <c r="V711" t="str">
        <f>IF(OR(T711=0,NOT(ISNUMBER(MATCH(L711,Ajustes!$B$9:$B$17,0)))),"",IF(INDEX(Ajustes!$C$9:$C$17,MATCH(L711,Ajustes!$B$9:$B$17,0))="","",INDEX(Ajustes!$C$9:$C$17,MATCH(L711,Ajustes!$B$9:$B$17,0))))</f>
        <v/>
      </c>
      <c r="W711">
        <f>IF(AND(T711=1,N711="",OR(L711="Recibido",L711="Confirmado",L711="Preparado",L711="En reparto",L711="Incidencia")),1,0)</f>
        <v>0</v>
      </c>
      <c r="X711">
        <f>IF(S711&lt;&gt;"",1,0)</f>
        <v>0</v>
      </c>
      <c r="Y711">
        <f>IF(A711&lt;&gt;"",1,0)</f>
        <v>0</v>
      </c>
      <c r="Z711">
        <f>IF(T711=1,ROW()-5,0)</f>
        <v>0</v>
      </c>
    </row>
    <row r="712">
      <c r="A712" s="21" t="str">
        <f>IF(T712=0,"",IF(S712&lt;&gt;"","Revisa: "&amp;S712,IF(OR(L712="Cobrado",L712="Anulado"),"",IF(AND(N712="",OR(L712="Recibido",L712="Confirmado",L712="Preparado",L712="En reparto",L712="Incidencia"),ISNUMBER(I712),INT(Ajustes!$C$5)&gt;INT(I712)),"Retrasado",IF(OR(L712="Entregado",L712="Facturado"),IF(AND(ISNUMBER(V712),ISNUMBER(N712),INT(Ajustes!$C$5)-INT(N712)&gt;V712),IF(L712="Entregado","Sin facturar","Cobro vencido"),""),IF(AND(ISNUMBER(V712),ISNUMBER(Q712),Q712&gt;V712),INDEX(Ajustes!$E$9:$E$17,MATCH(L712,Ajustes!$B$9:$B$17,0)),""))))))</f>
        <v/>
      </c>
      <c r="B712" s="22" t="n"/>
      <c r="C712" s="23" t="n"/>
      <c r="D712" s="24" t="n"/>
      <c r="E712" s="25" t="n"/>
      <c r="F712" s="25" t="n"/>
      <c r="G712" s="25" t="n"/>
      <c r="H712" s="26" t="n"/>
      <c r="I712" s="23" t="n"/>
      <c r="J712" s="25" t="n"/>
      <c r="K712" s="25" t="n"/>
      <c r="L712" s="25" t="n"/>
      <c r="M712" s="23" t="n"/>
      <c r="N712" s="23" t="n"/>
      <c r="O712" s="27" t="n"/>
      <c r="P712" s="25" t="n"/>
      <c r="Q712" s="28" t="str">
        <f>IF(OR(T712=0,L712="Cobrado",L712="Anulado",NOT(ISNUMBER(U712))),"",MAX(0,INT(Ajustes!$C$5)-INT(U712)))</f>
        <v/>
      </c>
      <c r="R712" s="28" t="str">
        <f>IF(OR(T712=0,L712="Anulado",NOT(ISNUMBER(N712)),NOT(ISNUMBER(I712))),"",IF(INT(N712)=INT(I712),"Sí",IF(INT(N712)&gt;INT(I712),"Tarde","Antes")))</f>
        <v/>
      </c>
      <c r="S712" t="str">
        <f>IF(T712=0,"",IF(L712="","falta el estado",IF(NOT(ISNUMBER(MATCH(L712,Ajustes!$B$9:$B$17,0))),"el estado no es de la lista",IF(E712="","falta el cliente",IF(OR(AND(C712&lt;&gt;"",NOT(ISNUMBER(C712))),AND(I712&lt;&gt;"",NOT(ISNUMBER(I712))),AND(M712&lt;&gt;"",NOT(ISNUMBER(M712))),AND(N712&lt;&gt;"",NOT(ISNUMBER(N712)))),"hay una fecha mal escrita",IF(AND(H712&lt;&gt;"",NOT(ISNUMBER(H712))),"el importe no es un número",IF(C712="","falta «Recibido el»",IF(AND(L712&lt;&gt;"Recibido",L712&lt;&gt;"Anulado",I712=""),"falta la entrega acordada",IF(AND(L712&lt;&gt;"Recibido",L712&lt;&gt;"Anulado",M712=""),"falta la fecha del estado",IF(AND(OR(L712="Entregado",L712="Facturado",L712="Cobrado"),N712=""),"falta «Entregado el»",IF(AND(N712&lt;&gt;"",OR(L712="Recibido",L712="Confirmado",L712="Preparado",L712="En reparto")),"tiene «Entregado el»: cambia el estado",IF(OR(INT(C712)&gt;INT(Ajustes!$C$5),AND(M712&lt;&gt;"",INT(M712)&gt;INT(Ajustes!$C$5)),AND(N712&lt;&gt;"",INT(N712)&gt;INT(Ajustes!$C$5))),"hay una fecha posterior a hoy",IF(AND(M712&lt;&gt;"",INT(M712)&lt;INT(C712)),"la fecha del estado es anterior a «Recibido el»",IF(AND(N712&lt;&gt;"",INT(N712)&lt;INT(C712)),"«Entregado el» es anterior a «Recibido el»",""))))))))))))))</f>
        <v/>
      </c>
      <c r="T712">
        <f>IF(COUNTA(B712:P712)&gt;0,1,0)</f>
        <v>0</v>
      </c>
      <c r="U712" t="str">
        <f>IF(T712=0,"",IF(AND(L712="Recibido",M712=""),IF(C712="","",C712),IF(M712="","",M712)))</f>
        <v/>
      </c>
      <c r="V712" t="str">
        <f>IF(OR(T712=0,NOT(ISNUMBER(MATCH(L712,Ajustes!$B$9:$B$17,0)))),"",IF(INDEX(Ajustes!$C$9:$C$17,MATCH(L712,Ajustes!$B$9:$B$17,0))="","",INDEX(Ajustes!$C$9:$C$17,MATCH(L712,Ajustes!$B$9:$B$17,0))))</f>
        <v/>
      </c>
      <c r="W712">
        <f>IF(AND(T712=1,N712="",OR(L712="Recibido",L712="Confirmado",L712="Preparado",L712="En reparto",L712="Incidencia")),1,0)</f>
        <v>0</v>
      </c>
      <c r="X712">
        <f>IF(S712&lt;&gt;"",1,0)</f>
        <v>0</v>
      </c>
      <c r="Y712">
        <f>IF(A712&lt;&gt;"",1,0)</f>
        <v>0</v>
      </c>
      <c r="Z712">
        <f>IF(T712=1,ROW()-5,0)</f>
        <v>0</v>
      </c>
    </row>
    <row r="713">
      <c r="A713" s="21" t="str">
        <f>IF(T713=0,"",IF(S713&lt;&gt;"","Revisa: "&amp;S713,IF(OR(L713="Cobrado",L713="Anulado"),"",IF(AND(N713="",OR(L713="Recibido",L713="Confirmado",L713="Preparado",L713="En reparto",L713="Incidencia"),ISNUMBER(I713),INT(Ajustes!$C$5)&gt;INT(I713)),"Retrasado",IF(OR(L713="Entregado",L713="Facturado"),IF(AND(ISNUMBER(V713),ISNUMBER(N713),INT(Ajustes!$C$5)-INT(N713)&gt;V713),IF(L713="Entregado","Sin facturar","Cobro vencido"),""),IF(AND(ISNUMBER(V713),ISNUMBER(Q713),Q713&gt;V713),INDEX(Ajustes!$E$9:$E$17,MATCH(L713,Ajustes!$B$9:$B$17,0)),""))))))</f>
        <v/>
      </c>
      <c r="B713" s="22" t="n"/>
      <c r="C713" s="23" t="n"/>
      <c r="D713" s="24" t="n"/>
      <c r="E713" s="25" t="n"/>
      <c r="F713" s="25" t="n"/>
      <c r="G713" s="25" t="n"/>
      <c r="H713" s="26" t="n"/>
      <c r="I713" s="23" t="n"/>
      <c r="J713" s="25" t="n"/>
      <c r="K713" s="25" t="n"/>
      <c r="L713" s="25" t="n"/>
      <c r="M713" s="23" t="n"/>
      <c r="N713" s="23" t="n"/>
      <c r="O713" s="27" t="n"/>
      <c r="P713" s="25" t="n"/>
      <c r="Q713" s="28" t="str">
        <f>IF(OR(T713=0,L713="Cobrado",L713="Anulado",NOT(ISNUMBER(U713))),"",MAX(0,INT(Ajustes!$C$5)-INT(U713)))</f>
        <v/>
      </c>
      <c r="R713" s="28" t="str">
        <f>IF(OR(T713=0,L713="Anulado",NOT(ISNUMBER(N713)),NOT(ISNUMBER(I713))),"",IF(INT(N713)=INT(I713),"Sí",IF(INT(N713)&gt;INT(I713),"Tarde","Antes")))</f>
        <v/>
      </c>
      <c r="S713" t="str">
        <f>IF(T713=0,"",IF(L713="","falta el estado",IF(NOT(ISNUMBER(MATCH(L713,Ajustes!$B$9:$B$17,0))),"el estado no es de la lista",IF(E713="","falta el cliente",IF(OR(AND(C713&lt;&gt;"",NOT(ISNUMBER(C713))),AND(I713&lt;&gt;"",NOT(ISNUMBER(I713))),AND(M713&lt;&gt;"",NOT(ISNUMBER(M713))),AND(N713&lt;&gt;"",NOT(ISNUMBER(N713)))),"hay una fecha mal escrita",IF(AND(H713&lt;&gt;"",NOT(ISNUMBER(H713))),"el importe no es un número",IF(C713="","falta «Recibido el»",IF(AND(L713&lt;&gt;"Recibido",L713&lt;&gt;"Anulado",I713=""),"falta la entrega acordada",IF(AND(L713&lt;&gt;"Recibido",L713&lt;&gt;"Anulado",M713=""),"falta la fecha del estado",IF(AND(OR(L713="Entregado",L713="Facturado",L713="Cobrado"),N713=""),"falta «Entregado el»",IF(AND(N713&lt;&gt;"",OR(L713="Recibido",L713="Confirmado",L713="Preparado",L713="En reparto")),"tiene «Entregado el»: cambia el estado",IF(OR(INT(C713)&gt;INT(Ajustes!$C$5),AND(M713&lt;&gt;"",INT(M713)&gt;INT(Ajustes!$C$5)),AND(N713&lt;&gt;"",INT(N713)&gt;INT(Ajustes!$C$5))),"hay una fecha posterior a hoy",IF(AND(M713&lt;&gt;"",INT(M713)&lt;INT(C713)),"la fecha del estado es anterior a «Recibido el»",IF(AND(N713&lt;&gt;"",INT(N713)&lt;INT(C713)),"«Entregado el» es anterior a «Recibido el»",""))))))))))))))</f>
        <v/>
      </c>
      <c r="T713">
        <f>IF(COUNTA(B713:P713)&gt;0,1,0)</f>
        <v>0</v>
      </c>
      <c r="U713" t="str">
        <f>IF(T713=0,"",IF(AND(L713="Recibido",M713=""),IF(C713="","",C713),IF(M713="","",M713)))</f>
        <v/>
      </c>
      <c r="V713" t="str">
        <f>IF(OR(T713=0,NOT(ISNUMBER(MATCH(L713,Ajustes!$B$9:$B$17,0)))),"",IF(INDEX(Ajustes!$C$9:$C$17,MATCH(L713,Ajustes!$B$9:$B$17,0))="","",INDEX(Ajustes!$C$9:$C$17,MATCH(L713,Ajustes!$B$9:$B$17,0))))</f>
        <v/>
      </c>
      <c r="W713">
        <f>IF(AND(T713=1,N713="",OR(L713="Recibido",L713="Confirmado",L713="Preparado",L713="En reparto",L713="Incidencia")),1,0)</f>
        <v>0</v>
      </c>
      <c r="X713">
        <f>IF(S713&lt;&gt;"",1,0)</f>
        <v>0</v>
      </c>
      <c r="Y713">
        <f>IF(A713&lt;&gt;"",1,0)</f>
        <v>0</v>
      </c>
      <c r="Z713">
        <f>IF(T713=1,ROW()-5,0)</f>
        <v>0</v>
      </c>
    </row>
    <row r="714">
      <c r="A714" s="21" t="str">
        <f>IF(T714=0,"",IF(S714&lt;&gt;"","Revisa: "&amp;S714,IF(OR(L714="Cobrado",L714="Anulado"),"",IF(AND(N714="",OR(L714="Recibido",L714="Confirmado",L714="Preparado",L714="En reparto",L714="Incidencia"),ISNUMBER(I714),INT(Ajustes!$C$5)&gt;INT(I714)),"Retrasado",IF(OR(L714="Entregado",L714="Facturado"),IF(AND(ISNUMBER(V714),ISNUMBER(N714),INT(Ajustes!$C$5)-INT(N714)&gt;V714),IF(L714="Entregado","Sin facturar","Cobro vencido"),""),IF(AND(ISNUMBER(V714),ISNUMBER(Q714),Q714&gt;V714),INDEX(Ajustes!$E$9:$E$17,MATCH(L714,Ajustes!$B$9:$B$17,0)),""))))))</f>
        <v/>
      </c>
      <c r="B714" s="22" t="n"/>
      <c r="C714" s="23" t="n"/>
      <c r="D714" s="24" t="n"/>
      <c r="E714" s="25" t="n"/>
      <c r="F714" s="25" t="n"/>
      <c r="G714" s="25" t="n"/>
      <c r="H714" s="26" t="n"/>
      <c r="I714" s="23" t="n"/>
      <c r="J714" s="25" t="n"/>
      <c r="K714" s="25" t="n"/>
      <c r="L714" s="25" t="n"/>
      <c r="M714" s="23" t="n"/>
      <c r="N714" s="23" t="n"/>
      <c r="O714" s="27" t="n"/>
      <c r="P714" s="25" t="n"/>
      <c r="Q714" s="28" t="str">
        <f>IF(OR(T714=0,L714="Cobrado",L714="Anulado",NOT(ISNUMBER(U714))),"",MAX(0,INT(Ajustes!$C$5)-INT(U714)))</f>
        <v/>
      </c>
      <c r="R714" s="28" t="str">
        <f>IF(OR(T714=0,L714="Anulado",NOT(ISNUMBER(N714)),NOT(ISNUMBER(I714))),"",IF(INT(N714)=INT(I714),"Sí",IF(INT(N714)&gt;INT(I714),"Tarde","Antes")))</f>
        <v/>
      </c>
      <c r="S714" t="str">
        <f>IF(T714=0,"",IF(L714="","falta el estado",IF(NOT(ISNUMBER(MATCH(L714,Ajustes!$B$9:$B$17,0))),"el estado no es de la lista",IF(E714="","falta el cliente",IF(OR(AND(C714&lt;&gt;"",NOT(ISNUMBER(C714))),AND(I714&lt;&gt;"",NOT(ISNUMBER(I714))),AND(M714&lt;&gt;"",NOT(ISNUMBER(M714))),AND(N714&lt;&gt;"",NOT(ISNUMBER(N714)))),"hay una fecha mal escrita",IF(AND(H714&lt;&gt;"",NOT(ISNUMBER(H714))),"el importe no es un número",IF(C714="","falta «Recibido el»",IF(AND(L714&lt;&gt;"Recibido",L714&lt;&gt;"Anulado",I714=""),"falta la entrega acordada",IF(AND(L714&lt;&gt;"Recibido",L714&lt;&gt;"Anulado",M714=""),"falta la fecha del estado",IF(AND(OR(L714="Entregado",L714="Facturado",L714="Cobrado"),N714=""),"falta «Entregado el»",IF(AND(N714&lt;&gt;"",OR(L714="Recibido",L714="Confirmado",L714="Preparado",L714="En reparto")),"tiene «Entregado el»: cambia el estado",IF(OR(INT(C714)&gt;INT(Ajustes!$C$5),AND(M714&lt;&gt;"",INT(M714)&gt;INT(Ajustes!$C$5)),AND(N714&lt;&gt;"",INT(N714)&gt;INT(Ajustes!$C$5))),"hay una fecha posterior a hoy",IF(AND(M714&lt;&gt;"",INT(M714)&lt;INT(C714)),"la fecha del estado es anterior a «Recibido el»",IF(AND(N714&lt;&gt;"",INT(N714)&lt;INT(C714)),"«Entregado el» es anterior a «Recibido el»",""))))))))))))))</f>
        <v/>
      </c>
      <c r="T714">
        <f>IF(COUNTA(B714:P714)&gt;0,1,0)</f>
        <v>0</v>
      </c>
      <c r="U714" t="str">
        <f>IF(T714=0,"",IF(AND(L714="Recibido",M714=""),IF(C714="","",C714),IF(M714="","",M714)))</f>
        <v/>
      </c>
      <c r="V714" t="str">
        <f>IF(OR(T714=0,NOT(ISNUMBER(MATCH(L714,Ajustes!$B$9:$B$17,0)))),"",IF(INDEX(Ajustes!$C$9:$C$17,MATCH(L714,Ajustes!$B$9:$B$17,0))="","",INDEX(Ajustes!$C$9:$C$17,MATCH(L714,Ajustes!$B$9:$B$17,0))))</f>
        <v/>
      </c>
      <c r="W714">
        <f>IF(AND(T714=1,N714="",OR(L714="Recibido",L714="Confirmado",L714="Preparado",L714="En reparto",L714="Incidencia")),1,0)</f>
        <v>0</v>
      </c>
      <c r="X714">
        <f>IF(S714&lt;&gt;"",1,0)</f>
        <v>0</v>
      </c>
      <c r="Y714">
        <f>IF(A714&lt;&gt;"",1,0)</f>
        <v>0</v>
      </c>
      <c r="Z714">
        <f>IF(T714=1,ROW()-5,0)</f>
        <v>0</v>
      </c>
    </row>
    <row r="715">
      <c r="A715" s="21" t="str">
        <f>IF(T715=0,"",IF(S715&lt;&gt;"","Revisa: "&amp;S715,IF(OR(L715="Cobrado",L715="Anulado"),"",IF(AND(N715="",OR(L715="Recibido",L715="Confirmado",L715="Preparado",L715="En reparto",L715="Incidencia"),ISNUMBER(I715),INT(Ajustes!$C$5)&gt;INT(I715)),"Retrasado",IF(OR(L715="Entregado",L715="Facturado"),IF(AND(ISNUMBER(V715),ISNUMBER(N715),INT(Ajustes!$C$5)-INT(N715)&gt;V715),IF(L715="Entregado","Sin facturar","Cobro vencido"),""),IF(AND(ISNUMBER(V715),ISNUMBER(Q715),Q715&gt;V715),INDEX(Ajustes!$E$9:$E$17,MATCH(L715,Ajustes!$B$9:$B$17,0)),""))))))</f>
        <v/>
      </c>
      <c r="B715" s="22" t="n"/>
      <c r="C715" s="23" t="n"/>
      <c r="D715" s="24" t="n"/>
      <c r="E715" s="25" t="n"/>
      <c r="F715" s="25" t="n"/>
      <c r="G715" s="25" t="n"/>
      <c r="H715" s="26" t="n"/>
      <c r="I715" s="23" t="n"/>
      <c r="J715" s="25" t="n"/>
      <c r="K715" s="25" t="n"/>
      <c r="L715" s="25" t="n"/>
      <c r="M715" s="23" t="n"/>
      <c r="N715" s="23" t="n"/>
      <c r="O715" s="27" t="n"/>
      <c r="P715" s="25" t="n"/>
      <c r="Q715" s="28" t="str">
        <f>IF(OR(T715=0,L715="Cobrado",L715="Anulado",NOT(ISNUMBER(U715))),"",MAX(0,INT(Ajustes!$C$5)-INT(U715)))</f>
        <v/>
      </c>
      <c r="R715" s="28" t="str">
        <f>IF(OR(T715=0,L715="Anulado",NOT(ISNUMBER(N715)),NOT(ISNUMBER(I715))),"",IF(INT(N715)=INT(I715),"Sí",IF(INT(N715)&gt;INT(I715),"Tarde","Antes")))</f>
        <v/>
      </c>
      <c r="S715" t="str">
        <f>IF(T715=0,"",IF(L715="","falta el estado",IF(NOT(ISNUMBER(MATCH(L715,Ajustes!$B$9:$B$17,0))),"el estado no es de la lista",IF(E715="","falta el cliente",IF(OR(AND(C715&lt;&gt;"",NOT(ISNUMBER(C715))),AND(I715&lt;&gt;"",NOT(ISNUMBER(I715))),AND(M715&lt;&gt;"",NOT(ISNUMBER(M715))),AND(N715&lt;&gt;"",NOT(ISNUMBER(N715)))),"hay una fecha mal escrita",IF(AND(H715&lt;&gt;"",NOT(ISNUMBER(H715))),"el importe no es un número",IF(C715="","falta «Recibido el»",IF(AND(L715&lt;&gt;"Recibido",L715&lt;&gt;"Anulado",I715=""),"falta la entrega acordada",IF(AND(L715&lt;&gt;"Recibido",L715&lt;&gt;"Anulado",M715=""),"falta la fecha del estado",IF(AND(OR(L715="Entregado",L715="Facturado",L715="Cobrado"),N715=""),"falta «Entregado el»",IF(AND(N715&lt;&gt;"",OR(L715="Recibido",L715="Confirmado",L715="Preparado",L715="En reparto")),"tiene «Entregado el»: cambia el estado",IF(OR(INT(C715)&gt;INT(Ajustes!$C$5),AND(M715&lt;&gt;"",INT(M715)&gt;INT(Ajustes!$C$5)),AND(N715&lt;&gt;"",INT(N715)&gt;INT(Ajustes!$C$5))),"hay una fecha posterior a hoy",IF(AND(M715&lt;&gt;"",INT(M715)&lt;INT(C715)),"la fecha del estado es anterior a «Recibido el»",IF(AND(N715&lt;&gt;"",INT(N715)&lt;INT(C715)),"«Entregado el» es anterior a «Recibido el»",""))))))))))))))</f>
        <v/>
      </c>
      <c r="T715">
        <f>IF(COUNTA(B715:P715)&gt;0,1,0)</f>
        <v>0</v>
      </c>
      <c r="U715" t="str">
        <f>IF(T715=0,"",IF(AND(L715="Recibido",M715=""),IF(C715="","",C715),IF(M715="","",M715)))</f>
        <v/>
      </c>
      <c r="V715" t="str">
        <f>IF(OR(T715=0,NOT(ISNUMBER(MATCH(L715,Ajustes!$B$9:$B$17,0)))),"",IF(INDEX(Ajustes!$C$9:$C$17,MATCH(L715,Ajustes!$B$9:$B$17,0))="","",INDEX(Ajustes!$C$9:$C$17,MATCH(L715,Ajustes!$B$9:$B$17,0))))</f>
        <v/>
      </c>
      <c r="W715">
        <f>IF(AND(T715=1,N715="",OR(L715="Recibido",L715="Confirmado",L715="Preparado",L715="En reparto",L715="Incidencia")),1,0)</f>
        <v>0</v>
      </c>
      <c r="X715">
        <f>IF(S715&lt;&gt;"",1,0)</f>
        <v>0</v>
      </c>
      <c r="Y715">
        <f>IF(A715&lt;&gt;"",1,0)</f>
        <v>0</v>
      </c>
      <c r="Z715">
        <f>IF(T715=1,ROW()-5,0)</f>
        <v>0</v>
      </c>
    </row>
    <row r="716">
      <c r="A716" s="21" t="str">
        <f>IF(T716=0,"",IF(S716&lt;&gt;"","Revisa: "&amp;S716,IF(OR(L716="Cobrado",L716="Anulado"),"",IF(AND(N716="",OR(L716="Recibido",L716="Confirmado",L716="Preparado",L716="En reparto",L716="Incidencia"),ISNUMBER(I716),INT(Ajustes!$C$5)&gt;INT(I716)),"Retrasado",IF(OR(L716="Entregado",L716="Facturado"),IF(AND(ISNUMBER(V716),ISNUMBER(N716),INT(Ajustes!$C$5)-INT(N716)&gt;V716),IF(L716="Entregado","Sin facturar","Cobro vencido"),""),IF(AND(ISNUMBER(V716),ISNUMBER(Q716),Q716&gt;V716),INDEX(Ajustes!$E$9:$E$17,MATCH(L716,Ajustes!$B$9:$B$17,0)),""))))))</f>
        <v/>
      </c>
      <c r="B716" s="22" t="n"/>
      <c r="C716" s="23" t="n"/>
      <c r="D716" s="24" t="n"/>
      <c r="E716" s="25" t="n"/>
      <c r="F716" s="25" t="n"/>
      <c r="G716" s="25" t="n"/>
      <c r="H716" s="26" t="n"/>
      <c r="I716" s="23" t="n"/>
      <c r="J716" s="25" t="n"/>
      <c r="K716" s="25" t="n"/>
      <c r="L716" s="25" t="n"/>
      <c r="M716" s="23" t="n"/>
      <c r="N716" s="23" t="n"/>
      <c r="O716" s="27" t="n"/>
      <c r="P716" s="25" t="n"/>
      <c r="Q716" s="28" t="str">
        <f>IF(OR(T716=0,L716="Cobrado",L716="Anulado",NOT(ISNUMBER(U716))),"",MAX(0,INT(Ajustes!$C$5)-INT(U716)))</f>
        <v/>
      </c>
      <c r="R716" s="28" t="str">
        <f>IF(OR(T716=0,L716="Anulado",NOT(ISNUMBER(N716)),NOT(ISNUMBER(I716))),"",IF(INT(N716)=INT(I716),"Sí",IF(INT(N716)&gt;INT(I716),"Tarde","Antes")))</f>
        <v/>
      </c>
      <c r="S716" t="str">
        <f>IF(T716=0,"",IF(L716="","falta el estado",IF(NOT(ISNUMBER(MATCH(L716,Ajustes!$B$9:$B$17,0))),"el estado no es de la lista",IF(E716="","falta el cliente",IF(OR(AND(C716&lt;&gt;"",NOT(ISNUMBER(C716))),AND(I716&lt;&gt;"",NOT(ISNUMBER(I716))),AND(M716&lt;&gt;"",NOT(ISNUMBER(M716))),AND(N716&lt;&gt;"",NOT(ISNUMBER(N716)))),"hay una fecha mal escrita",IF(AND(H716&lt;&gt;"",NOT(ISNUMBER(H716))),"el importe no es un número",IF(C716="","falta «Recibido el»",IF(AND(L716&lt;&gt;"Recibido",L716&lt;&gt;"Anulado",I716=""),"falta la entrega acordada",IF(AND(L716&lt;&gt;"Recibido",L716&lt;&gt;"Anulado",M716=""),"falta la fecha del estado",IF(AND(OR(L716="Entregado",L716="Facturado",L716="Cobrado"),N716=""),"falta «Entregado el»",IF(AND(N716&lt;&gt;"",OR(L716="Recibido",L716="Confirmado",L716="Preparado",L716="En reparto")),"tiene «Entregado el»: cambia el estado",IF(OR(INT(C716)&gt;INT(Ajustes!$C$5),AND(M716&lt;&gt;"",INT(M716)&gt;INT(Ajustes!$C$5)),AND(N716&lt;&gt;"",INT(N716)&gt;INT(Ajustes!$C$5))),"hay una fecha posterior a hoy",IF(AND(M716&lt;&gt;"",INT(M716)&lt;INT(C716)),"la fecha del estado es anterior a «Recibido el»",IF(AND(N716&lt;&gt;"",INT(N716)&lt;INT(C716)),"«Entregado el» es anterior a «Recibido el»",""))))))))))))))</f>
        <v/>
      </c>
      <c r="T716">
        <f>IF(COUNTA(B716:P716)&gt;0,1,0)</f>
        <v>0</v>
      </c>
      <c r="U716" t="str">
        <f>IF(T716=0,"",IF(AND(L716="Recibido",M716=""),IF(C716="","",C716),IF(M716="","",M716)))</f>
        <v/>
      </c>
      <c r="V716" t="str">
        <f>IF(OR(T716=0,NOT(ISNUMBER(MATCH(L716,Ajustes!$B$9:$B$17,0)))),"",IF(INDEX(Ajustes!$C$9:$C$17,MATCH(L716,Ajustes!$B$9:$B$17,0))="","",INDEX(Ajustes!$C$9:$C$17,MATCH(L716,Ajustes!$B$9:$B$17,0))))</f>
        <v/>
      </c>
      <c r="W716">
        <f>IF(AND(T716=1,N716="",OR(L716="Recibido",L716="Confirmado",L716="Preparado",L716="En reparto",L716="Incidencia")),1,0)</f>
        <v>0</v>
      </c>
      <c r="X716">
        <f>IF(S716&lt;&gt;"",1,0)</f>
        <v>0</v>
      </c>
      <c r="Y716">
        <f>IF(A716&lt;&gt;"",1,0)</f>
        <v>0</v>
      </c>
      <c r="Z716">
        <f>IF(T716=1,ROW()-5,0)</f>
        <v>0</v>
      </c>
    </row>
    <row r="717">
      <c r="A717" s="21" t="str">
        <f>IF(T717=0,"",IF(S717&lt;&gt;"","Revisa: "&amp;S717,IF(OR(L717="Cobrado",L717="Anulado"),"",IF(AND(N717="",OR(L717="Recibido",L717="Confirmado",L717="Preparado",L717="En reparto",L717="Incidencia"),ISNUMBER(I717),INT(Ajustes!$C$5)&gt;INT(I717)),"Retrasado",IF(OR(L717="Entregado",L717="Facturado"),IF(AND(ISNUMBER(V717),ISNUMBER(N717),INT(Ajustes!$C$5)-INT(N717)&gt;V717),IF(L717="Entregado","Sin facturar","Cobro vencido"),""),IF(AND(ISNUMBER(V717),ISNUMBER(Q717),Q717&gt;V717),INDEX(Ajustes!$E$9:$E$17,MATCH(L717,Ajustes!$B$9:$B$17,0)),""))))))</f>
        <v/>
      </c>
      <c r="B717" s="22" t="n"/>
      <c r="C717" s="23" t="n"/>
      <c r="D717" s="24" t="n"/>
      <c r="E717" s="25" t="n"/>
      <c r="F717" s="25" t="n"/>
      <c r="G717" s="25" t="n"/>
      <c r="H717" s="26" t="n"/>
      <c r="I717" s="23" t="n"/>
      <c r="J717" s="25" t="n"/>
      <c r="K717" s="25" t="n"/>
      <c r="L717" s="25" t="n"/>
      <c r="M717" s="23" t="n"/>
      <c r="N717" s="23" t="n"/>
      <c r="O717" s="27" t="n"/>
      <c r="P717" s="25" t="n"/>
      <c r="Q717" s="28" t="str">
        <f>IF(OR(T717=0,L717="Cobrado",L717="Anulado",NOT(ISNUMBER(U717))),"",MAX(0,INT(Ajustes!$C$5)-INT(U717)))</f>
        <v/>
      </c>
      <c r="R717" s="28" t="str">
        <f>IF(OR(T717=0,L717="Anulado",NOT(ISNUMBER(N717)),NOT(ISNUMBER(I717))),"",IF(INT(N717)=INT(I717),"Sí",IF(INT(N717)&gt;INT(I717),"Tarde","Antes")))</f>
        <v/>
      </c>
      <c r="S717" t="str">
        <f>IF(T717=0,"",IF(L717="","falta el estado",IF(NOT(ISNUMBER(MATCH(L717,Ajustes!$B$9:$B$17,0))),"el estado no es de la lista",IF(E717="","falta el cliente",IF(OR(AND(C717&lt;&gt;"",NOT(ISNUMBER(C717))),AND(I717&lt;&gt;"",NOT(ISNUMBER(I717))),AND(M717&lt;&gt;"",NOT(ISNUMBER(M717))),AND(N717&lt;&gt;"",NOT(ISNUMBER(N717)))),"hay una fecha mal escrita",IF(AND(H717&lt;&gt;"",NOT(ISNUMBER(H717))),"el importe no es un número",IF(C717="","falta «Recibido el»",IF(AND(L717&lt;&gt;"Recibido",L717&lt;&gt;"Anulado",I717=""),"falta la entrega acordada",IF(AND(L717&lt;&gt;"Recibido",L717&lt;&gt;"Anulado",M717=""),"falta la fecha del estado",IF(AND(OR(L717="Entregado",L717="Facturado",L717="Cobrado"),N717=""),"falta «Entregado el»",IF(AND(N717&lt;&gt;"",OR(L717="Recibido",L717="Confirmado",L717="Preparado",L717="En reparto")),"tiene «Entregado el»: cambia el estado",IF(OR(INT(C717)&gt;INT(Ajustes!$C$5),AND(M717&lt;&gt;"",INT(M717)&gt;INT(Ajustes!$C$5)),AND(N717&lt;&gt;"",INT(N717)&gt;INT(Ajustes!$C$5))),"hay una fecha posterior a hoy",IF(AND(M717&lt;&gt;"",INT(M717)&lt;INT(C717)),"la fecha del estado es anterior a «Recibido el»",IF(AND(N717&lt;&gt;"",INT(N717)&lt;INT(C717)),"«Entregado el» es anterior a «Recibido el»",""))))))))))))))</f>
        <v/>
      </c>
      <c r="T717">
        <f>IF(COUNTA(B717:P717)&gt;0,1,0)</f>
        <v>0</v>
      </c>
      <c r="U717" t="str">
        <f>IF(T717=0,"",IF(AND(L717="Recibido",M717=""),IF(C717="","",C717),IF(M717="","",M717)))</f>
        <v/>
      </c>
      <c r="V717" t="str">
        <f>IF(OR(T717=0,NOT(ISNUMBER(MATCH(L717,Ajustes!$B$9:$B$17,0)))),"",IF(INDEX(Ajustes!$C$9:$C$17,MATCH(L717,Ajustes!$B$9:$B$17,0))="","",INDEX(Ajustes!$C$9:$C$17,MATCH(L717,Ajustes!$B$9:$B$17,0))))</f>
        <v/>
      </c>
      <c r="W717">
        <f>IF(AND(T717=1,N717="",OR(L717="Recibido",L717="Confirmado",L717="Preparado",L717="En reparto",L717="Incidencia")),1,0)</f>
        <v>0</v>
      </c>
      <c r="X717">
        <f>IF(S717&lt;&gt;"",1,0)</f>
        <v>0</v>
      </c>
      <c r="Y717">
        <f>IF(A717&lt;&gt;"",1,0)</f>
        <v>0</v>
      </c>
      <c r="Z717">
        <f>IF(T717=1,ROW()-5,0)</f>
        <v>0</v>
      </c>
    </row>
    <row r="718">
      <c r="A718" s="21" t="str">
        <f>IF(T718=0,"",IF(S718&lt;&gt;"","Revisa: "&amp;S718,IF(OR(L718="Cobrado",L718="Anulado"),"",IF(AND(N718="",OR(L718="Recibido",L718="Confirmado",L718="Preparado",L718="En reparto",L718="Incidencia"),ISNUMBER(I718),INT(Ajustes!$C$5)&gt;INT(I718)),"Retrasado",IF(OR(L718="Entregado",L718="Facturado"),IF(AND(ISNUMBER(V718),ISNUMBER(N718),INT(Ajustes!$C$5)-INT(N718)&gt;V718),IF(L718="Entregado","Sin facturar","Cobro vencido"),""),IF(AND(ISNUMBER(V718),ISNUMBER(Q718),Q718&gt;V718),INDEX(Ajustes!$E$9:$E$17,MATCH(L718,Ajustes!$B$9:$B$17,0)),""))))))</f>
        <v/>
      </c>
      <c r="B718" s="22" t="n"/>
      <c r="C718" s="23" t="n"/>
      <c r="D718" s="24" t="n"/>
      <c r="E718" s="25" t="n"/>
      <c r="F718" s="25" t="n"/>
      <c r="G718" s="25" t="n"/>
      <c r="H718" s="26" t="n"/>
      <c r="I718" s="23" t="n"/>
      <c r="J718" s="25" t="n"/>
      <c r="K718" s="25" t="n"/>
      <c r="L718" s="25" t="n"/>
      <c r="M718" s="23" t="n"/>
      <c r="N718" s="23" t="n"/>
      <c r="O718" s="27" t="n"/>
      <c r="P718" s="25" t="n"/>
      <c r="Q718" s="28" t="str">
        <f>IF(OR(T718=0,L718="Cobrado",L718="Anulado",NOT(ISNUMBER(U718))),"",MAX(0,INT(Ajustes!$C$5)-INT(U718)))</f>
        <v/>
      </c>
      <c r="R718" s="28" t="str">
        <f>IF(OR(T718=0,L718="Anulado",NOT(ISNUMBER(N718)),NOT(ISNUMBER(I718))),"",IF(INT(N718)=INT(I718),"Sí",IF(INT(N718)&gt;INT(I718),"Tarde","Antes")))</f>
        <v/>
      </c>
      <c r="S718" t="str">
        <f>IF(T718=0,"",IF(L718="","falta el estado",IF(NOT(ISNUMBER(MATCH(L718,Ajustes!$B$9:$B$17,0))),"el estado no es de la lista",IF(E718="","falta el cliente",IF(OR(AND(C718&lt;&gt;"",NOT(ISNUMBER(C718))),AND(I718&lt;&gt;"",NOT(ISNUMBER(I718))),AND(M718&lt;&gt;"",NOT(ISNUMBER(M718))),AND(N718&lt;&gt;"",NOT(ISNUMBER(N718)))),"hay una fecha mal escrita",IF(AND(H718&lt;&gt;"",NOT(ISNUMBER(H718))),"el importe no es un número",IF(C718="","falta «Recibido el»",IF(AND(L718&lt;&gt;"Recibido",L718&lt;&gt;"Anulado",I718=""),"falta la entrega acordada",IF(AND(L718&lt;&gt;"Recibido",L718&lt;&gt;"Anulado",M718=""),"falta la fecha del estado",IF(AND(OR(L718="Entregado",L718="Facturado",L718="Cobrado"),N718=""),"falta «Entregado el»",IF(AND(N718&lt;&gt;"",OR(L718="Recibido",L718="Confirmado",L718="Preparado",L718="En reparto")),"tiene «Entregado el»: cambia el estado",IF(OR(INT(C718)&gt;INT(Ajustes!$C$5),AND(M718&lt;&gt;"",INT(M718)&gt;INT(Ajustes!$C$5)),AND(N718&lt;&gt;"",INT(N718)&gt;INT(Ajustes!$C$5))),"hay una fecha posterior a hoy",IF(AND(M718&lt;&gt;"",INT(M718)&lt;INT(C718)),"la fecha del estado es anterior a «Recibido el»",IF(AND(N718&lt;&gt;"",INT(N718)&lt;INT(C718)),"«Entregado el» es anterior a «Recibido el»",""))))))))))))))</f>
        <v/>
      </c>
      <c r="T718">
        <f>IF(COUNTA(B718:P718)&gt;0,1,0)</f>
        <v>0</v>
      </c>
      <c r="U718" t="str">
        <f>IF(T718=0,"",IF(AND(L718="Recibido",M718=""),IF(C718="","",C718),IF(M718="","",M718)))</f>
        <v/>
      </c>
      <c r="V718" t="str">
        <f>IF(OR(T718=0,NOT(ISNUMBER(MATCH(L718,Ajustes!$B$9:$B$17,0)))),"",IF(INDEX(Ajustes!$C$9:$C$17,MATCH(L718,Ajustes!$B$9:$B$17,0))="","",INDEX(Ajustes!$C$9:$C$17,MATCH(L718,Ajustes!$B$9:$B$17,0))))</f>
        <v/>
      </c>
      <c r="W718">
        <f>IF(AND(T718=1,N718="",OR(L718="Recibido",L718="Confirmado",L718="Preparado",L718="En reparto",L718="Incidencia")),1,0)</f>
        <v>0</v>
      </c>
      <c r="X718">
        <f>IF(S718&lt;&gt;"",1,0)</f>
        <v>0</v>
      </c>
      <c r="Y718">
        <f>IF(A718&lt;&gt;"",1,0)</f>
        <v>0</v>
      </c>
      <c r="Z718">
        <f>IF(T718=1,ROW()-5,0)</f>
        <v>0</v>
      </c>
    </row>
    <row r="719">
      <c r="A719" s="21" t="str">
        <f>IF(T719=0,"",IF(S719&lt;&gt;"","Revisa: "&amp;S719,IF(OR(L719="Cobrado",L719="Anulado"),"",IF(AND(N719="",OR(L719="Recibido",L719="Confirmado",L719="Preparado",L719="En reparto",L719="Incidencia"),ISNUMBER(I719),INT(Ajustes!$C$5)&gt;INT(I719)),"Retrasado",IF(OR(L719="Entregado",L719="Facturado"),IF(AND(ISNUMBER(V719),ISNUMBER(N719),INT(Ajustes!$C$5)-INT(N719)&gt;V719),IF(L719="Entregado","Sin facturar","Cobro vencido"),""),IF(AND(ISNUMBER(V719),ISNUMBER(Q719),Q719&gt;V719),INDEX(Ajustes!$E$9:$E$17,MATCH(L719,Ajustes!$B$9:$B$17,0)),""))))))</f>
        <v/>
      </c>
      <c r="B719" s="22" t="n"/>
      <c r="C719" s="23" t="n"/>
      <c r="D719" s="24" t="n"/>
      <c r="E719" s="25" t="n"/>
      <c r="F719" s="25" t="n"/>
      <c r="G719" s="25" t="n"/>
      <c r="H719" s="26" t="n"/>
      <c r="I719" s="23" t="n"/>
      <c r="J719" s="25" t="n"/>
      <c r="K719" s="25" t="n"/>
      <c r="L719" s="25" t="n"/>
      <c r="M719" s="23" t="n"/>
      <c r="N719" s="23" t="n"/>
      <c r="O719" s="27" t="n"/>
      <c r="P719" s="25" t="n"/>
      <c r="Q719" s="28" t="str">
        <f>IF(OR(T719=0,L719="Cobrado",L719="Anulado",NOT(ISNUMBER(U719))),"",MAX(0,INT(Ajustes!$C$5)-INT(U719)))</f>
        <v/>
      </c>
      <c r="R719" s="28" t="str">
        <f>IF(OR(T719=0,L719="Anulado",NOT(ISNUMBER(N719)),NOT(ISNUMBER(I719))),"",IF(INT(N719)=INT(I719),"Sí",IF(INT(N719)&gt;INT(I719),"Tarde","Antes")))</f>
        <v/>
      </c>
      <c r="S719" t="str">
        <f>IF(T719=0,"",IF(L719="","falta el estado",IF(NOT(ISNUMBER(MATCH(L719,Ajustes!$B$9:$B$17,0))),"el estado no es de la lista",IF(E719="","falta el cliente",IF(OR(AND(C719&lt;&gt;"",NOT(ISNUMBER(C719))),AND(I719&lt;&gt;"",NOT(ISNUMBER(I719))),AND(M719&lt;&gt;"",NOT(ISNUMBER(M719))),AND(N719&lt;&gt;"",NOT(ISNUMBER(N719)))),"hay una fecha mal escrita",IF(AND(H719&lt;&gt;"",NOT(ISNUMBER(H719))),"el importe no es un número",IF(C719="","falta «Recibido el»",IF(AND(L719&lt;&gt;"Recibido",L719&lt;&gt;"Anulado",I719=""),"falta la entrega acordada",IF(AND(L719&lt;&gt;"Recibido",L719&lt;&gt;"Anulado",M719=""),"falta la fecha del estado",IF(AND(OR(L719="Entregado",L719="Facturado",L719="Cobrado"),N719=""),"falta «Entregado el»",IF(AND(N719&lt;&gt;"",OR(L719="Recibido",L719="Confirmado",L719="Preparado",L719="En reparto")),"tiene «Entregado el»: cambia el estado",IF(OR(INT(C719)&gt;INT(Ajustes!$C$5),AND(M719&lt;&gt;"",INT(M719)&gt;INT(Ajustes!$C$5)),AND(N719&lt;&gt;"",INT(N719)&gt;INT(Ajustes!$C$5))),"hay una fecha posterior a hoy",IF(AND(M719&lt;&gt;"",INT(M719)&lt;INT(C719)),"la fecha del estado es anterior a «Recibido el»",IF(AND(N719&lt;&gt;"",INT(N719)&lt;INT(C719)),"«Entregado el» es anterior a «Recibido el»",""))))))))))))))</f>
        <v/>
      </c>
      <c r="T719">
        <f>IF(COUNTA(B719:P719)&gt;0,1,0)</f>
        <v>0</v>
      </c>
      <c r="U719" t="str">
        <f>IF(T719=0,"",IF(AND(L719="Recibido",M719=""),IF(C719="","",C719),IF(M719="","",M719)))</f>
        <v/>
      </c>
      <c r="V719" t="str">
        <f>IF(OR(T719=0,NOT(ISNUMBER(MATCH(L719,Ajustes!$B$9:$B$17,0)))),"",IF(INDEX(Ajustes!$C$9:$C$17,MATCH(L719,Ajustes!$B$9:$B$17,0))="","",INDEX(Ajustes!$C$9:$C$17,MATCH(L719,Ajustes!$B$9:$B$17,0))))</f>
        <v/>
      </c>
      <c r="W719">
        <f>IF(AND(T719=1,N719="",OR(L719="Recibido",L719="Confirmado",L719="Preparado",L719="En reparto",L719="Incidencia")),1,0)</f>
        <v>0</v>
      </c>
      <c r="X719">
        <f>IF(S719&lt;&gt;"",1,0)</f>
        <v>0</v>
      </c>
      <c r="Y719">
        <f>IF(A719&lt;&gt;"",1,0)</f>
        <v>0</v>
      </c>
      <c r="Z719">
        <f>IF(T719=1,ROW()-5,0)</f>
        <v>0</v>
      </c>
    </row>
    <row r="720">
      <c r="A720" s="21" t="str">
        <f>IF(T720=0,"",IF(S720&lt;&gt;"","Revisa: "&amp;S720,IF(OR(L720="Cobrado",L720="Anulado"),"",IF(AND(N720="",OR(L720="Recibido",L720="Confirmado",L720="Preparado",L720="En reparto",L720="Incidencia"),ISNUMBER(I720),INT(Ajustes!$C$5)&gt;INT(I720)),"Retrasado",IF(OR(L720="Entregado",L720="Facturado"),IF(AND(ISNUMBER(V720),ISNUMBER(N720),INT(Ajustes!$C$5)-INT(N720)&gt;V720),IF(L720="Entregado","Sin facturar","Cobro vencido"),""),IF(AND(ISNUMBER(V720),ISNUMBER(Q720),Q720&gt;V720),INDEX(Ajustes!$E$9:$E$17,MATCH(L720,Ajustes!$B$9:$B$17,0)),""))))))</f>
        <v/>
      </c>
      <c r="B720" s="22" t="n"/>
      <c r="C720" s="23" t="n"/>
      <c r="D720" s="24" t="n"/>
      <c r="E720" s="25" t="n"/>
      <c r="F720" s="25" t="n"/>
      <c r="G720" s="25" t="n"/>
      <c r="H720" s="26" t="n"/>
      <c r="I720" s="23" t="n"/>
      <c r="J720" s="25" t="n"/>
      <c r="K720" s="25" t="n"/>
      <c r="L720" s="25" t="n"/>
      <c r="M720" s="23" t="n"/>
      <c r="N720" s="23" t="n"/>
      <c r="O720" s="27" t="n"/>
      <c r="P720" s="25" t="n"/>
      <c r="Q720" s="28" t="str">
        <f>IF(OR(T720=0,L720="Cobrado",L720="Anulado",NOT(ISNUMBER(U720))),"",MAX(0,INT(Ajustes!$C$5)-INT(U720)))</f>
        <v/>
      </c>
      <c r="R720" s="28" t="str">
        <f>IF(OR(T720=0,L720="Anulado",NOT(ISNUMBER(N720)),NOT(ISNUMBER(I720))),"",IF(INT(N720)=INT(I720),"Sí",IF(INT(N720)&gt;INT(I720),"Tarde","Antes")))</f>
        <v/>
      </c>
      <c r="S720" t="str">
        <f>IF(T720=0,"",IF(L720="","falta el estado",IF(NOT(ISNUMBER(MATCH(L720,Ajustes!$B$9:$B$17,0))),"el estado no es de la lista",IF(E720="","falta el cliente",IF(OR(AND(C720&lt;&gt;"",NOT(ISNUMBER(C720))),AND(I720&lt;&gt;"",NOT(ISNUMBER(I720))),AND(M720&lt;&gt;"",NOT(ISNUMBER(M720))),AND(N720&lt;&gt;"",NOT(ISNUMBER(N720)))),"hay una fecha mal escrita",IF(AND(H720&lt;&gt;"",NOT(ISNUMBER(H720))),"el importe no es un número",IF(C720="","falta «Recibido el»",IF(AND(L720&lt;&gt;"Recibido",L720&lt;&gt;"Anulado",I720=""),"falta la entrega acordada",IF(AND(L720&lt;&gt;"Recibido",L720&lt;&gt;"Anulado",M720=""),"falta la fecha del estado",IF(AND(OR(L720="Entregado",L720="Facturado",L720="Cobrado"),N720=""),"falta «Entregado el»",IF(AND(N720&lt;&gt;"",OR(L720="Recibido",L720="Confirmado",L720="Preparado",L720="En reparto")),"tiene «Entregado el»: cambia el estado",IF(OR(INT(C720)&gt;INT(Ajustes!$C$5),AND(M720&lt;&gt;"",INT(M720)&gt;INT(Ajustes!$C$5)),AND(N720&lt;&gt;"",INT(N720)&gt;INT(Ajustes!$C$5))),"hay una fecha posterior a hoy",IF(AND(M720&lt;&gt;"",INT(M720)&lt;INT(C720)),"la fecha del estado es anterior a «Recibido el»",IF(AND(N720&lt;&gt;"",INT(N720)&lt;INT(C720)),"«Entregado el» es anterior a «Recibido el»",""))))))))))))))</f>
        <v/>
      </c>
      <c r="T720">
        <f>IF(COUNTA(B720:P720)&gt;0,1,0)</f>
        <v>0</v>
      </c>
      <c r="U720" t="str">
        <f>IF(T720=0,"",IF(AND(L720="Recibido",M720=""),IF(C720="","",C720),IF(M720="","",M720)))</f>
        <v/>
      </c>
      <c r="V720" t="str">
        <f>IF(OR(T720=0,NOT(ISNUMBER(MATCH(L720,Ajustes!$B$9:$B$17,0)))),"",IF(INDEX(Ajustes!$C$9:$C$17,MATCH(L720,Ajustes!$B$9:$B$17,0))="","",INDEX(Ajustes!$C$9:$C$17,MATCH(L720,Ajustes!$B$9:$B$17,0))))</f>
        <v/>
      </c>
      <c r="W720">
        <f>IF(AND(T720=1,N720="",OR(L720="Recibido",L720="Confirmado",L720="Preparado",L720="En reparto",L720="Incidencia")),1,0)</f>
        <v>0</v>
      </c>
      <c r="X720">
        <f>IF(S720&lt;&gt;"",1,0)</f>
        <v>0</v>
      </c>
      <c r="Y720">
        <f>IF(A720&lt;&gt;"",1,0)</f>
        <v>0</v>
      </c>
      <c r="Z720">
        <f>IF(T720=1,ROW()-5,0)</f>
        <v>0</v>
      </c>
    </row>
    <row r="721">
      <c r="A721" s="21" t="str">
        <f>IF(T721=0,"",IF(S721&lt;&gt;"","Revisa: "&amp;S721,IF(OR(L721="Cobrado",L721="Anulado"),"",IF(AND(N721="",OR(L721="Recibido",L721="Confirmado",L721="Preparado",L721="En reparto",L721="Incidencia"),ISNUMBER(I721),INT(Ajustes!$C$5)&gt;INT(I721)),"Retrasado",IF(OR(L721="Entregado",L721="Facturado"),IF(AND(ISNUMBER(V721),ISNUMBER(N721),INT(Ajustes!$C$5)-INT(N721)&gt;V721),IF(L721="Entregado","Sin facturar","Cobro vencido"),""),IF(AND(ISNUMBER(V721),ISNUMBER(Q721),Q721&gt;V721),INDEX(Ajustes!$E$9:$E$17,MATCH(L721,Ajustes!$B$9:$B$17,0)),""))))))</f>
        <v/>
      </c>
      <c r="B721" s="22" t="n"/>
      <c r="C721" s="23" t="n"/>
      <c r="D721" s="24" t="n"/>
      <c r="E721" s="25" t="n"/>
      <c r="F721" s="25" t="n"/>
      <c r="G721" s="25" t="n"/>
      <c r="H721" s="26" t="n"/>
      <c r="I721" s="23" t="n"/>
      <c r="J721" s="25" t="n"/>
      <c r="K721" s="25" t="n"/>
      <c r="L721" s="25" t="n"/>
      <c r="M721" s="23" t="n"/>
      <c r="N721" s="23" t="n"/>
      <c r="O721" s="27" t="n"/>
      <c r="P721" s="25" t="n"/>
      <c r="Q721" s="28" t="str">
        <f>IF(OR(T721=0,L721="Cobrado",L721="Anulado",NOT(ISNUMBER(U721))),"",MAX(0,INT(Ajustes!$C$5)-INT(U721)))</f>
        <v/>
      </c>
      <c r="R721" s="28" t="str">
        <f>IF(OR(T721=0,L721="Anulado",NOT(ISNUMBER(N721)),NOT(ISNUMBER(I721))),"",IF(INT(N721)=INT(I721),"Sí",IF(INT(N721)&gt;INT(I721),"Tarde","Antes")))</f>
        <v/>
      </c>
      <c r="S721" t="str">
        <f>IF(T721=0,"",IF(L721="","falta el estado",IF(NOT(ISNUMBER(MATCH(L721,Ajustes!$B$9:$B$17,0))),"el estado no es de la lista",IF(E721="","falta el cliente",IF(OR(AND(C721&lt;&gt;"",NOT(ISNUMBER(C721))),AND(I721&lt;&gt;"",NOT(ISNUMBER(I721))),AND(M721&lt;&gt;"",NOT(ISNUMBER(M721))),AND(N721&lt;&gt;"",NOT(ISNUMBER(N721)))),"hay una fecha mal escrita",IF(AND(H721&lt;&gt;"",NOT(ISNUMBER(H721))),"el importe no es un número",IF(C721="","falta «Recibido el»",IF(AND(L721&lt;&gt;"Recibido",L721&lt;&gt;"Anulado",I721=""),"falta la entrega acordada",IF(AND(L721&lt;&gt;"Recibido",L721&lt;&gt;"Anulado",M721=""),"falta la fecha del estado",IF(AND(OR(L721="Entregado",L721="Facturado",L721="Cobrado"),N721=""),"falta «Entregado el»",IF(AND(N721&lt;&gt;"",OR(L721="Recibido",L721="Confirmado",L721="Preparado",L721="En reparto")),"tiene «Entregado el»: cambia el estado",IF(OR(INT(C721)&gt;INT(Ajustes!$C$5),AND(M721&lt;&gt;"",INT(M721)&gt;INT(Ajustes!$C$5)),AND(N721&lt;&gt;"",INT(N721)&gt;INT(Ajustes!$C$5))),"hay una fecha posterior a hoy",IF(AND(M721&lt;&gt;"",INT(M721)&lt;INT(C721)),"la fecha del estado es anterior a «Recibido el»",IF(AND(N721&lt;&gt;"",INT(N721)&lt;INT(C721)),"«Entregado el» es anterior a «Recibido el»",""))))))))))))))</f>
        <v/>
      </c>
      <c r="T721">
        <f>IF(COUNTA(B721:P721)&gt;0,1,0)</f>
        <v>0</v>
      </c>
      <c r="U721" t="str">
        <f>IF(T721=0,"",IF(AND(L721="Recibido",M721=""),IF(C721="","",C721),IF(M721="","",M721)))</f>
        <v/>
      </c>
      <c r="V721" t="str">
        <f>IF(OR(T721=0,NOT(ISNUMBER(MATCH(L721,Ajustes!$B$9:$B$17,0)))),"",IF(INDEX(Ajustes!$C$9:$C$17,MATCH(L721,Ajustes!$B$9:$B$17,0))="","",INDEX(Ajustes!$C$9:$C$17,MATCH(L721,Ajustes!$B$9:$B$17,0))))</f>
        <v/>
      </c>
      <c r="W721">
        <f>IF(AND(T721=1,N721="",OR(L721="Recibido",L721="Confirmado",L721="Preparado",L721="En reparto",L721="Incidencia")),1,0)</f>
        <v>0</v>
      </c>
      <c r="X721">
        <f>IF(S721&lt;&gt;"",1,0)</f>
        <v>0</v>
      </c>
      <c r="Y721">
        <f>IF(A721&lt;&gt;"",1,0)</f>
        <v>0</v>
      </c>
      <c r="Z721">
        <f>IF(T721=1,ROW()-5,0)</f>
        <v>0</v>
      </c>
    </row>
    <row r="722">
      <c r="A722" s="21" t="str">
        <f>IF(T722=0,"",IF(S722&lt;&gt;"","Revisa: "&amp;S722,IF(OR(L722="Cobrado",L722="Anulado"),"",IF(AND(N722="",OR(L722="Recibido",L722="Confirmado",L722="Preparado",L722="En reparto",L722="Incidencia"),ISNUMBER(I722),INT(Ajustes!$C$5)&gt;INT(I722)),"Retrasado",IF(OR(L722="Entregado",L722="Facturado"),IF(AND(ISNUMBER(V722),ISNUMBER(N722),INT(Ajustes!$C$5)-INT(N722)&gt;V722),IF(L722="Entregado","Sin facturar","Cobro vencido"),""),IF(AND(ISNUMBER(V722),ISNUMBER(Q722),Q722&gt;V722),INDEX(Ajustes!$E$9:$E$17,MATCH(L722,Ajustes!$B$9:$B$17,0)),""))))))</f>
        <v/>
      </c>
      <c r="B722" s="22" t="n"/>
      <c r="C722" s="23" t="n"/>
      <c r="D722" s="24" t="n"/>
      <c r="E722" s="25" t="n"/>
      <c r="F722" s="25" t="n"/>
      <c r="G722" s="25" t="n"/>
      <c r="H722" s="26" t="n"/>
      <c r="I722" s="23" t="n"/>
      <c r="J722" s="25" t="n"/>
      <c r="K722" s="25" t="n"/>
      <c r="L722" s="25" t="n"/>
      <c r="M722" s="23" t="n"/>
      <c r="N722" s="23" t="n"/>
      <c r="O722" s="27" t="n"/>
      <c r="P722" s="25" t="n"/>
      <c r="Q722" s="28" t="str">
        <f>IF(OR(T722=0,L722="Cobrado",L722="Anulado",NOT(ISNUMBER(U722))),"",MAX(0,INT(Ajustes!$C$5)-INT(U722)))</f>
        <v/>
      </c>
      <c r="R722" s="28" t="str">
        <f>IF(OR(T722=0,L722="Anulado",NOT(ISNUMBER(N722)),NOT(ISNUMBER(I722))),"",IF(INT(N722)=INT(I722),"Sí",IF(INT(N722)&gt;INT(I722),"Tarde","Antes")))</f>
        <v/>
      </c>
      <c r="S722" t="str">
        <f>IF(T722=0,"",IF(L722="","falta el estado",IF(NOT(ISNUMBER(MATCH(L722,Ajustes!$B$9:$B$17,0))),"el estado no es de la lista",IF(E722="","falta el cliente",IF(OR(AND(C722&lt;&gt;"",NOT(ISNUMBER(C722))),AND(I722&lt;&gt;"",NOT(ISNUMBER(I722))),AND(M722&lt;&gt;"",NOT(ISNUMBER(M722))),AND(N722&lt;&gt;"",NOT(ISNUMBER(N722)))),"hay una fecha mal escrita",IF(AND(H722&lt;&gt;"",NOT(ISNUMBER(H722))),"el importe no es un número",IF(C722="","falta «Recibido el»",IF(AND(L722&lt;&gt;"Recibido",L722&lt;&gt;"Anulado",I722=""),"falta la entrega acordada",IF(AND(L722&lt;&gt;"Recibido",L722&lt;&gt;"Anulado",M722=""),"falta la fecha del estado",IF(AND(OR(L722="Entregado",L722="Facturado",L722="Cobrado"),N722=""),"falta «Entregado el»",IF(AND(N722&lt;&gt;"",OR(L722="Recibido",L722="Confirmado",L722="Preparado",L722="En reparto")),"tiene «Entregado el»: cambia el estado",IF(OR(INT(C722)&gt;INT(Ajustes!$C$5),AND(M722&lt;&gt;"",INT(M722)&gt;INT(Ajustes!$C$5)),AND(N722&lt;&gt;"",INT(N722)&gt;INT(Ajustes!$C$5))),"hay una fecha posterior a hoy",IF(AND(M722&lt;&gt;"",INT(M722)&lt;INT(C722)),"la fecha del estado es anterior a «Recibido el»",IF(AND(N722&lt;&gt;"",INT(N722)&lt;INT(C722)),"«Entregado el» es anterior a «Recibido el»",""))))))))))))))</f>
        <v/>
      </c>
      <c r="T722">
        <f>IF(COUNTA(B722:P722)&gt;0,1,0)</f>
        <v>0</v>
      </c>
      <c r="U722" t="str">
        <f>IF(T722=0,"",IF(AND(L722="Recibido",M722=""),IF(C722="","",C722),IF(M722="","",M722)))</f>
        <v/>
      </c>
      <c r="V722" t="str">
        <f>IF(OR(T722=0,NOT(ISNUMBER(MATCH(L722,Ajustes!$B$9:$B$17,0)))),"",IF(INDEX(Ajustes!$C$9:$C$17,MATCH(L722,Ajustes!$B$9:$B$17,0))="","",INDEX(Ajustes!$C$9:$C$17,MATCH(L722,Ajustes!$B$9:$B$17,0))))</f>
        <v/>
      </c>
      <c r="W722">
        <f>IF(AND(T722=1,N722="",OR(L722="Recibido",L722="Confirmado",L722="Preparado",L722="En reparto",L722="Incidencia")),1,0)</f>
        <v>0</v>
      </c>
      <c r="X722">
        <f>IF(S722&lt;&gt;"",1,0)</f>
        <v>0</v>
      </c>
      <c r="Y722">
        <f>IF(A722&lt;&gt;"",1,0)</f>
        <v>0</v>
      </c>
      <c r="Z722">
        <f>IF(T722=1,ROW()-5,0)</f>
        <v>0</v>
      </c>
    </row>
    <row r="723">
      <c r="A723" s="21" t="str">
        <f>IF(T723=0,"",IF(S723&lt;&gt;"","Revisa: "&amp;S723,IF(OR(L723="Cobrado",L723="Anulado"),"",IF(AND(N723="",OR(L723="Recibido",L723="Confirmado",L723="Preparado",L723="En reparto",L723="Incidencia"),ISNUMBER(I723),INT(Ajustes!$C$5)&gt;INT(I723)),"Retrasado",IF(OR(L723="Entregado",L723="Facturado"),IF(AND(ISNUMBER(V723),ISNUMBER(N723),INT(Ajustes!$C$5)-INT(N723)&gt;V723),IF(L723="Entregado","Sin facturar","Cobro vencido"),""),IF(AND(ISNUMBER(V723),ISNUMBER(Q723),Q723&gt;V723),INDEX(Ajustes!$E$9:$E$17,MATCH(L723,Ajustes!$B$9:$B$17,0)),""))))))</f>
        <v/>
      </c>
      <c r="B723" s="22" t="n"/>
      <c r="C723" s="23" t="n"/>
      <c r="D723" s="24" t="n"/>
      <c r="E723" s="25" t="n"/>
      <c r="F723" s="25" t="n"/>
      <c r="G723" s="25" t="n"/>
      <c r="H723" s="26" t="n"/>
      <c r="I723" s="23" t="n"/>
      <c r="J723" s="25" t="n"/>
      <c r="K723" s="25" t="n"/>
      <c r="L723" s="25" t="n"/>
      <c r="M723" s="23" t="n"/>
      <c r="N723" s="23" t="n"/>
      <c r="O723" s="27" t="n"/>
      <c r="P723" s="25" t="n"/>
      <c r="Q723" s="28" t="str">
        <f>IF(OR(T723=0,L723="Cobrado",L723="Anulado",NOT(ISNUMBER(U723))),"",MAX(0,INT(Ajustes!$C$5)-INT(U723)))</f>
        <v/>
      </c>
      <c r="R723" s="28" t="str">
        <f>IF(OR(T723=0,L723="Anulado",NOT(ISNUMBER(N723)),NOT(ISNUMBER(I723))),"",IF(INT(N723)=INT(I723),"Sí",IF(INT(N723)&gt;INT(I723),"Tarde","Antes")))</f>
        <v/>
      </c>
      <c r="S723" t="str">
        <f>IF(T723=0,"",IF(L723="","falta el estado",IF(NOT(ISNUMBER(MATCH(L723,Ajustes!$B$9:$B$17,0))),"el estado no es de la lista",IF(E723="","falta el cliente",IF(OR(AND(C723&lt;&gt;"",NOT(ISNUMBER(C723))),AND(I723&lt;&gt;"",NOT(ISNUMBER(I723))),AND(M723&lt;&gt;"",NOT(ISNUMBER(M723))),AND(N723&lt;&gt;"",NOT(ISNUMBER(N723)))),"hay una fecha mal escrita",IF(AND(H723&lt;&gt;"",NOT(ISNUMBER(H723))),"el importe no es un número",IF(C723="","falta «Recibido el»",IF(AND(L723&lt;&gt;"Recibido",L723&lt;&gt;"Anulado",I723=""),"falta la entrega acordada",IF(AND(L723&lt;&gt;"Recibido",L723&lt;&gt;"Anulado",M723=""),"falta la fecha del estado",IF(AND(OR(L723="Entregado",L723="Facturado",L723="Cobrado"),N723=""),"falta «Entregado el»",IF(AND(N723&lt;&gt;"",OR(L723="Recibido",L723="Confirmado",L723="Preparado",L723="En reparto")),"tiene «Entregado el»: cambia el estado",IF(OR(INT(C723)&gt;INT(Ajustes!$C$5),AND(M723&lt;&gt;"",INT(M723)&gt;INT(Ajustes!$C$5)),AND(N723&lt;&gt;"",INT(N723)&gt;INT(Ajustes!$C$5))),"hay una fecha posterior a hoy",IF(AND(M723&lt;&gt;"",INT(M723)&lt;INT(C723)),"la fecha del estado es anterior a «Recibido el»",IF(AND(N723&lt;&gt;"",INT(N723)&lt;INT(C723)),"«Entregado el» es anterior a «Recibido el»",""))))))))))))))</f>
        <v/>
      </c>
      <c r="T723">
        <f>IF(COUNTA(B723:P723)&gt;0,1,0)</f>
        <v>0</v>
      </c>
      <c r="U723" t="str">
        <f>IF(T723=0,"",IF(AND(L723="Recibido",M723=""),IF(C723="","",C723),IF(M723="","",M723)))</f>
        <v/>
      </c>
      <c r="V723" t="str">
        <f>IF(OR(T723=0,NOT(ISNUMBER(MATCH(L723,Ajustes!$B$9:$B$17,0)))),"",IF(INDEX(Ajustes!$C$9:$C$17,MATCH(L723,Ajustes!$B$9:$B$17,0))="","",INDEX(Ajustes!$C$9:$C$17,MATCH(L723,Ajustes!$B$9:$B$17,0))))</f>
        <v/>
      </c>
      <c r="W723">
        <f>IF(AND(T723=1,N723="",OR(L723="Recibido",L723="Confirmado",L723="Preparado",L723="En reparto",L723="Incidencia")),1,0)</f>
        <v>0</v>
      </c>
      <c r="X723">
        <f>IF(S723&lt;&gt;"",1,0)</f>
        <v>0</v>
      </c>
      <c r="Y723">
        <f>IF(A723&lt;&gt;"",1,0)</f>
        <v>0</v>
      </c>
      <c r="Z723">
        <f>IF(T723=1,ROW()-5,0)</f>
        <v>0</v>
      </c>
    </row>
    <row r="724">
      <c r="A724" s="21" t="str">
        <f>IF(T724=0,"",IF(S724&lt;&gt;"","Revisa: "&amp;S724,IF(OR(L724="Cobrado",L724="Anulado"),"",IF(AND(N724="",OR(L724="Recibido",L724="Confirmado",L724="Preparado",L724="En reparto",L724="Incidencia"),ISNUMBER(I724),INT(Ajustes!$C$5)&gt;INT(I724)),"Retrasado",IF(OR(L724="Entregado",L724="Facturado"),IF(AND(ISNUMBER(V724),ISNUMBER(N724),INT(Ajustes!$C$5)-INT(N724)&gt;V724),IF(L724="Entregado","Sin facturar","Cobro vencido"),""),IF(AND(ISNUMBER(V724),ISNUMBER(Q724),Q724&gt;V724),INDEX(Ajustes!$E$9:$E$17,MATCH(L724,Ajustes!$B$9:$B$17,0)),""))))))</f>
        <v/>
      </c>
      <c r="B724" s="22" t="n"/>
      <c r="C724" s="23" t="n"/>
      <c r="D724" s="24" t="n"/>
      <c r="E724" s="25" t="n"/>
      <c r="F724" s="25" t="n"/>
      <c r="G724" s="25" t="n"/>
      <c r="H724" s="26" t="n"/>
      <c r="I724" s="23" t="n"/>
      <c r="J724" s="25" t="n"/>
      <c r="K724" s="25" t="n"/>
      <c r="L724" s="25" t="n"/>
      <c r="M724" s="23" t="n"/>
      <c r="N724" s="23" t="n"/>
      <c r="O724" s="27" t="n"/>
      <c r="P724" s="25" t="n"/>
      <c r="Q724" s="28" t="str">
        <f>IF(OR(T724=0,L724="Cobrado",L724="Anulado",NOT(ISNUMBER(U724))),"",MAX(0,INT(Ajustes!$C$5)-INT(U724)))</f>
        <v/>
      </c>
      <c r="R724" s="28" t="str">
        <f>IF(OR(T724=0,L724="Anulado",NOT(ISNUMBER(N724)),NOT(ISNUMBER(I724))),"",IF(INT(N724)=INT(I724),"Sí",IF(INT(N724)&gt;INT(I724),"Tarde","Antes")))</f>
        <v/>
      </c>
      <c r="S724" t="str">
        <f>IF(T724=0,"",IF(L724="","falta el estado",IF(NOT(ISNUMBER(MATCH(L724,Ajustes!$B$9:$B$17,0))),"el estado no es de la lista",IF(E724="","falta el cliente",IF(OR(AND(C724&lt;&gt;"",NOT(ISNUMBER(C724))),AND(I724&lt;&gt;"",NOT(ISNUMBER(I724))),AND(M724&lt;&gt;"",NOT(ISNUMBER(M724))),AND(N724&lt;&gt;"",NOT(ISNUMBER(N724)))),"hay una fecha mal escrita",IF(AND(H724&lt;&gt;"",NOT(ISNUMBER(H724))),"el importe no es un número",IF(C724="","falta «Recibido el»",IF(AND(L724&lt;&gt;"Recibido",L724&lt;&gt;"Anulado",I724=""),"falta la entrega acordada",IF(AND(L724&lt;&gt;"Recibido",L724&lt;&gt;"Anulado",M724=""),"falta la fecha del estado",IF(AND(OR(L724="Entregado",L724="Facturado",L724="Cobrado"),N724=""),"falta «Entregado el»",IF(AND(N724&lt;&gt;"",OR(L724="Recibido",L724="Confirmado",L724="Preparado",L724="En reparto")),"tiene «Entregado el»: cambia el estado",IF(OR(INT(C724)&gt;INT(Ajustes!$C$5),AND(M724&lt;&gt;"",INT(M724)&gt;INT(Ajustes!$C$5)),AND(N724&lt;&gt;"",INT(N724)&gt;INT(Ajustes!$C$5))),"hay una fecha posterior a hoy",IF(AND(M724&lt;&gt;"",INT(M724)&lt;INT(C724)),"la fecha del estado es anterior a «Recibido el»",IF(AND(N724&lt;&gt;"",INT(N724)&lt;INT(C724)),"«Entregado el» es anterior a «Recibido el»",""))))))))))))))</f>
        <v/>
      </c>
      <c r="T724">
        <f>IF(COUNTA(B724:P724)&gt;0,1,0)</f>
        <v>0</v>
      </c>
      <c r="U724" t="str">
        <f>IF(T724=0,"",IF(AND(L724="Recibido",M724=""),IF(C724="","",C724),IF(M724="","",M724)))</f>
        <v/>
      </c>
      <c r="V724" t="str">
        <f>IF(OR(T724=0,NOT(ISNUMBER(MATCH(L724,Ajustes!$B$9:$B$17,0)))),"",IF(INDEX(Ajustes!$C$9:$C$17,MATCH(L724,Ajustes!$B$9:$B$17,0))="","",INDEX(Ajustes!$C$9:$C$17,MATCH(L724,Ajustes!$B$9:$B$17,0))))</f>
        <v/>
      </c>
      <c r="W724">
        <f>IF(AND(T724=1,N724="",OR(L724="Recibido",L724="Confirmado",L724="Preparado",L724="En reparto",L724="Incidencia")),1,0)</f>
        <v>0</v>
      </c>
      <c r="X724">
        <f>IF(S724&lt;&gt;"",1,0)</f>
        <v>0</v>
      </c>
      <c r="Y724">
        <f>IF(A724&lt;&gt;"",1,0)</f>
        <v>0</v>
      </c>
      <c r="Z724">
        <f>IF(T724=1,ROW()-5,0)</f>
        <v>0</v>
      </c>
    </row>
    <row r="725">
      <c r="A725" s="21" t="str">
        <f>IF(T725=0,"",IF(S725&lt;&gt;"","Revisa: "&amp;S725,IF(OR(L725="Cobrado",L725="Anulado"),"",IF(AND(N725="",OR(L725="Recibido",L725="Confirmado",L725="Preparado",L725="En reparto",L725="Incidencia"),ISNUMBER(I725),INT(Ajustes!$C$5)&gt;INT(I725)),"Retrasado",IF(OR(L725="Entregado",L725="Facturado"),IF(AND(ISNUMBER(V725),ISNUMBER(N725),INT(Ajustes!$C$5)-INT(N725)&gt;V725),IF(L725="Entregado","Sin facturar","Cobro vencido"),""),IF(AND(ISNUMBER(V725),ISNUMBER(Q725),Q725&gt;V725),INDEX(Ajustes!$E$9:$E$17,MATCH(L725,Ajustes!$B$9:$B$17,0)),""))))))</f>
        <v/>
      </c>
      <c r="B725" s="22" t="n"/>
      <c r="C725" s="23" t="n"/>
      <c r="D725" s="24" t="n"/>
      <c r="E725" s="25" t="n"/>
      <c r="F725" s="25" t="n"/>
      <c r="G725" s="25" t="n"/>
      <c r="H725" s="26" t="n"/>
      <c r="I725" s="23" t="n"/>
      <c r="J725" s="25" t="n"/>
      <c r="K725" s="25" t="n"/>
      <c r="L725" s="25" t="n"/>
      <c r="M725" s="23" t="n"/>
      <c r="N725" s="23" t="n"/>
      <c r="O725" s="27" t="n"/>
      <c r="P725" s="25" t="n"/>
      <c r="Q725" s="28" t="str">
        <f>IF(OR(T725=0,L725="Cobrado",L725="Anulado",NOT(ISNUMBER(U725))),"",MAX(0,INT(Ajustes!$C$5)-INT(U725)))</f>
        <v/>
      </c>
      <c r="R725" s="28" t="str">
        <f>IF(OR(T725=0,L725="Anulado",NOT(ISNUMBER(N725)),NOT(ISNUMBER(I725))),"",IF(INT(N725)=INT(I725),"Sí",IF(INT(N725)&gt;INT(I725),"Tarde","Antes")))</f>
        <v/>
      </c>
      <c r="S725" t="str">
        <f>IF(T725=0,"",IF(L725="","falta el estado",IF(NOT(ISNUMBER(MATCH(L725,Ajustes!$B$9:$B$17,0))),"el estado no es de la lista",IF(E725="","falta el cliente",IF(OR(AND(C725&lt;&gt;"",NOT(ISNUMBER(C725))),AND(I725&lt;&gt;"",NOT(ISNUMBER(I725))),AND(M725&lt;&gt;"",NOT(ISNUMBER(M725))),AND(N725&lt;&gt;"",NOT(ISNUMBER(N725)))),"hay una fecha mal escrita",IF(AND(H725&lt;&gt;"",NOT(ISNUMBER(H725))),"el importe no es un número",IF(C725="","falta «Recibido el»",IF(AND(L725&lt;&gt;"Recibido",L725&lt;&gt;"Anulado",I725=""),"falta la entrega acordada",IF(AND(L725&lt;&gt;"Recibido",L725&lt;&gt;"Anulado",M725=""),"falta la fecha del estado",IF(AND(OR(L725="Entregado",L725="Facturado",L725="Cobrado"),N725=""),"falta «Entregado el»",IF(AND(N725&lt;&gt;"",OR(L725="Recibido",L725="Confirmado",L725="Preparado",L725="En reparto")),"tiene «Entregado el»: cambia el estado",IF(OR(INT(C725)&gt;INT(Ajustes!$C$5),AND(M725&lt;&gt;"",INT(M725)&gt;INT(Ajustes!$C$5)),AND(N725&lt;&gt;"",INT(N725)&gt;INT(Ajustes!$C$5))),"hay una fecha posterior a hoy",IF(AND(M725&lt;&gt;"",INT(M725)&lt;INT(C725)),"la fecha del estado es anterior a «Recibido el»",IF(AND(N725&lt;&gt;"",INT(N725)&lt;INT(C725)),"«Entregado el» es anterior a «Recibido el»",""))))))))))))))</f>
        <v/>
      </c>
      <c r="T725">
        <f>IF(COUNTA(B725:P725)&gt;0,1,0)</f>
        <v>0</v>
      </c>
      <c r="U725" t="str">
        <f>IF(T725=0,"",IF(AND(L725="Recibido",M725=""),IF(C725="","",C725),IF(M725="","",M725)))</f>
        <v/>
      </c>
      <c r="V725" t="str">
        <f>IF(OR(T725=0,NOT(ISNUMBER(MATCH(L725,Ajustes!$B$9:$B$17,0)))),"",IF(INDEX(Ajustes!$C$9:$C$17,MATCH(L725,Ajustes!$B$9:$B$17,0))="","",INDEX(Ajustes!$C$9:$C$17,MATCH(L725,Ajustes!$B$9:$B$17,0))))</f>
        <v/>
      </c>
      <c r="W725">
        <f>IF(AND(T725=1,N725="",OR(L725="Recibido",L725="Confirmado",L725="Preparado",L725="En reparto",L725="Incidencia")),1,0)</f>
        <v>0</v>
      </c>
      <c r="X725">
        <f>IF(S725&lt;&gt;"",1,0)</f>
        <v>0</v>
      </c>
      <c r="Y725">
        <f>IF(A725&lt;&gt;"",1,0)</f>
        <v>0</v>
      </c>
      <c r="Z725">
        <f>IF(T725=1,ROW()-5,0)</f>
        <v>0</v>
      </c>
    </row>
    <row r="726">
      <c r="A726" s="21" t="str">
        <f>IF(T726=0,"",IF(S726&lt;&gt;"","Revisa: "&amp;S726,IF(OR(L726="Cobrado",L726="Anulado"),"",IF(AND(N726="",OR(L726="Recibido",L726="Confirmado",L726="Preparado",L726="En reparto",L726="Incidencia"),ISNUMBER(I726),INT(Ajustes!$C$5)&gt;INT(I726)),"Retrasado",IF(OR(L726="Entregado",L726="Facturado"),IF(AND(ISNUMBER(V726),ISNUMBER(N726),INT(Ajustes!$C$5)-INT(N726)&gt;V726),IF(L726="Entregado","Sin facturar","Cobro vencido"),""),IF(AND(ISNUMBER(V726),ISNUMBER(Q726),Q726&gt;V726),INDEX(Ajustes!$E$9:$E$17,MATCH(L726,Ajustes!$B$9:$B$17,0)),""))))))</f>
        <v/>
      </c>
      <c r="B726" s="22" t="n"/>
      <c r="C726" s="23" t="n"/>
      <c r="D726" s="24" t="n"/>
      <c r="E726" s="25" t="n"/>
      <c r="F726" s="25" t="n"/>
      <c r="G726" s="25" t="n"/>
      <c r="H726" s="26" t="n"/>
      <c r="I726" s="23" t="n"/>
      <c r="J726" s="25" t="n"/>
      <c r="K726" s="25" t="n"/>
      <c r="L726" s="25" t="n"/>
      <c r="M726" s="23" t="n"/>
      <c r="N726" s="23" t="n"/>
      <c r="O726" s="27" t="n"/>
      <c r="P726" s="25" t="n"/>
      <c r="Q726" s="28" t="str">
        <f>IF(OR(T726=0,L726="Cobrado",L726="Anulado",NOT(ISNUMBER(U726))),"",MAX(0,INT(Ajustes!$C$5)-INT(U726)))</f>
        <v/>
      </c>
      <c r="R726" s="28" t="str">
        <f>IF(OR(T726=0,L726="Anulado",NOT(ISNUMBER(N726)),NOT(ISNUMBER(I726))),"",IF(INT(N726)=INT(I726),"Sí",IF(INT(N726)&gt;INT(I726),"Tarde","Antes")))</f>
        <v/>
      </c>
      <c r="S726" t="str">
        <f>IF(T726=0,"",IF(L726="","falta el estado",IF(NOT(ISNUMBER(MATCH(L726,Ajustes!$B$9:$B$17,0))),"el estado no es de la lista",IF(E726="","falta el cliente",IF(OR(AND(C726&lt;&gt;"",NOT(ISNUMBER(C726))),AND(I726&lt;&gt;"",NOT(ISNUMBER(I726))),AND(M726&lt;&gt;"",NOT(ISNUMBER(M726))),AND(N726&lt;&gt;"",NOT(ISNUMBER(N726)))),"hay una fecha mal escrita",IF(AND(H726&lt;&gt;"",NOT(ISNUMBER(H726))),"el importe no es un número",IF(C726="","falta «Recibido el»",IF(AND(L726&lt;&gt;"Recibido",L726&lt;&gt;"Anulado",I726=""),"falta la entrega acordada",IF(AND(L726&lt;&gt;"Recibido",L726&lt;&gt;"Anulado",M726=""),"falta la fecha del estado",IF(AND(OR(L726="Entregado",L726="Facturado",L726="Cobrado"),N726=""),"falta «Entregado el»",IF(AND(N726&lt;&gt;"",OR(L726="Recibido",L726="Confirmado",L726="Preparado",L726="En reparto")),"tiene «Entregado el»: cambia el estado",IF(OR(INT(C726)&gt;INT(Ajustes!$C$5),AND(M726&lt;&gt;"",INT(M726)&gt;INT(Ajustes!$C$5)),AND(N726&lt;&gt;"",INT(N726)&gt;INT(Ajustes!$C$5))),"hay una fecha posterior a hoy",IF(AND(M726&lt;&gt;"",INT(M726)&lt;INT(C726)),"la fecha del estado es anterior a «Recibido el»",IF(AND(N726&lt;&gt;"",INT(N726)&lt;INT(C726)),"«Entregado el» es anterior a «Recibido el»",""))))))))))))))</f>
        <v/>
      </c>
      <c r="T726">
        <f>IF(COUNTA(B726:P726)&gt;0,1,0)</f>
        <v>0</v>
      </c>
      <c r="U726" t="str">
        <f>IF(T726=0,"",IF(AND(L726="Recibido",M726=""),IF(C726="","",C726),IF(M726="","",M726)))</f>
        <v/>
      </c>
      <c r="V726" t="str">
        <f>IF(OR(T726=0,NOT(ISNUMBER(MATCH(L726,Ajustes!$B$9:$B$17,0)))),"",IF(INDEX(Ajustes!$C$9:$C$17,MATCH(L726,Ajustes!$B$9:$B$17,0))="","",INDEX(Ajustes!$C$9:$C$17,MATCH(L726,Ajustes!$B$9:$B$17,0))))</f>
        <v/>
      </c>
      <c r="W726">
        <f>IF(AND(T726=1,N726="",OR(L726="Recibido",L726="Confirmado",L726="Preparado",L726="En reparto",L726="Incidencia")),1,0)</f>
        <v>0</v>
      </c>
      <c r="X726">
        <f>IF(S726&lt;&gt;"",1,0)</f>
        <v>0</v>
      </c>
      <c r="Y726">
        <f>IF(A726&lt;&gt;"",1,0)</f>
        <v>0</v>
      </c>
      <c r="Z726">
        <f>IF(T726=1,ROW()-5,0)</f>
        <v>0</v>
      </c>
    </row>
    <row r="727">
      <c r="A727" s="21" t="str">
        <f>IF(T727=0,"",IF(S727&lt;&gt;"","Revisa: "&amp;S727,IF(OR(L727="Cobrado",L727="Anulado"),"",IF(AND(N727="",OR(L727="Recibido",L727="Confirmado",L727="Preparado",L727="En reparto",L727="Incidencia"),ISNUMBER(I727),INT(Ajustes!$C$5)&gt;INT(I727)),"Retrasado",IF(OR(L727="Entregado",L727="Facturado"),IF(AND(ISNUMBER(V727),ISNUMBER(N727),INT(Ajustes!$C$5)-INT(N727)&gt;V727),IF(L727="Entregado","Sin facturar","Cobro vencido"),""),IF(AND(ISNUMBER(V727),ISNUMBER(Q727),Q727&gt;V727),INDEX(Ajustes!$E$9:$E$17,MATCH(L727,Ajustes!$B$9:$B$17,0)),""))))))</f>
        <v/>
      </c>
      <c r="B727" s="22" t="n"/>
      <c r="C727" s="23" t="n"/>
      <c r="D727" s="24" t="n"/>
      <c r="E727" s="25" t="n"/>
      <c r="F727" s="25" t="n"/>
      <c r="G727" s="25" t="n"/>
      <c r="H727" s="26" t="n"/>
      <c r="I727" s="23" t="n"/>
      <c r="J727" s="25" t="n"/>
      <c r="K727" s="25" t="n"/>
      <c r="L727" s="25" t="n"/>
      <c r="M727" s="23" t="n"/>
      <c r="N727" s="23" t="n"/>
      <c r="O727" s="27" t="n"/>
      <c r="P727" s="25" t="n"/>
      <c r="Q727" s="28" t="str">
        <f>IF(OR(T727=0,L727="Cobrado",L727="Anulado",NOT(ISNUMBER(U727))),"",MAX(0,INT(Ajustes!$C$5)-INT(U727)))</f>
        <v/>
      </c>
      <c r="R727" s="28" t="str">
        <f>IF(OR(T727=0,L727="Anulado",NOT(ISNUMBER(N727)),NOT(ISNUMBER(I727))),"",IF(INT(N727)=INT(I727),"Sí",IF(INT(N727)&gt;INT(I727),"Tarde","Antes")))</f>
        <v/>
      </c>
      <c r="S727" t="str">
        <f>IF(T727=0,"",IF(L727="","falta el estado",IF(NOT(ISNUMBER(MATCH(L727,Ajustes!$B$9:$B$17,0))),"el estado no es de la lista",IF(E727="","falta el cliente",IF(OR(AND(C727&lt;&gt;"",NOT(ISNUMBER(C727))),AND(I727&lt;&gt;"",NOT(ISNUMBER(I727))),AND(M727&lt;&gt;"",NOT(ISNUMBER(M727))),AND(N727&lt;&gt;"",NOT(ISNUMBER(N727)))),"hay una fecha mal escrita",IF(AND(H727&lt;&gt;"",NOT(ISNUMBER(H727))),"el importe no es un número",IF(C727="","falta «Recibido el»",IF(AND(L727&lt;&gt;"Recibido",L727&lt;&gt;"Anulado",I727=""),"falta la entrega acordada",IF(AND(L727&lt;&gt;"Recibido",L727&lt;&gt;"Anulado",M727=""),"falta la fecha del estado",IF(AND(OR(L727="Entregado",L727="Facturado",L727="Cobrado"),N727=""),"falta «Entregado el»",IF(AND(N727&lt;&gt;"",OR(L727="Recibido",L727="Confirmado",L727="Preparado",L727="En reparto")),"tiene «Entregado el»: cambia el estado",IF(OR(INT(C727)&gt;INT(Ajustes!$C$5),AND(M727&lt;&gt;"",INT(M727)&gt;INT(Ajustes!$C$5)),AND(N727&lt;&gt;"",INT(N727)&gt;INT(Ajustes!$C$5))),"hay una fecha posterior a hoy",IF(AND(M727&lt;&gt;"",INT(M727)&lt;INT(C727)),"la fecha del estado es anterior a «Recibido el»",IF(AND(N727&lt;&gt;"",INT(N727)&lt;INT(C727)),"«Entregado el» es anterior a «Recibido el»",""))))))))))))))</f>
        <v/>
      </c>
      <c r="T727">
        <f>IF(COUNTA(B727:P727)&gt;0,1,0)</f>
        <v>0</v>
      </c>
      <c r="U727" t="str">
        <f>IF(T727=0,"",IF(AND(L727="Recibido",M727=""),IF(C727="","",C727),IF(M727="","",M727)))</f>
        <v/>
      </c>
      <c r="V727" t="str">
        <f>IF(OR(T727=0,NOT(ISNUMBER(MATCH(L727,Ajustes!$B$9:$B$17,0)))),"",IF(INDEX(Ajustes!$C$9:$C$17,MATCH(L727,Ajustes!$B$9:$B$17,0))="","",INDEX(Ajustes!$C$9:$C$17,MATCH(L727,Ajustes!$B$9:$B$17,0))))</f>
        <v/>
      </c>
      <c r="W727">
        <f>IF(AND(T727=1,N727="",OR(L727="Recibido",L727="Confirmado",L727="Preparado",L727="En reparto",L727="Incidencia")),1,0)</f>
        <v>0</v>
      </c>
      <c r="X727">
        <f>IF(S727&lt;&gt;"",1,0)</f>
        <v>0</v>
      </c>
      <c r="Y727">
        <f>IF(A727&lt;&gt;"",1,0)</f>
        <v>0</v>
      </c>
      <c r="Z727">
        <f>IF(T727=1,ROW()-5,0)</f>
        <v>0</v>
      </c>
    </row>
    <row r="728">
      <c r="A728" s="21" t="str">
        <f>IF(T728=0,"",IF(S728&lt;&gt;"","Revisa: "&amp;S728,IF(OR(L728="Cobrado",L728="Anulado"),"",IF(AND(N728="",OR(L728="Recibido",L728="Confirmado",L728="Preparado",L728="En reparto",L728="Incidencia"),ISNUMBER(I728),INT(Ajustes!$C$5)&gt;INT(I728)),"Retrasado",IF(OR(L728="Entregado",L728="Facturado"),IF(AND(ISNUMBER(V728),ISNUMBER(N728),INT(Ajustes!$C$5)-INT(N728)&gt;V728),IF(L728="Entregado","Sin facturar","Cobro vencido"),""),IF(AND(ISNUMBER(V728),ISNUMBER(Q728),Q728&gt;V728),INDEX(Ajustes!$E$9:$E$17,MATCH(L728,Ajustes!$B$9:$B$17,0)),""))))))</f>
        <v/>
      </c>
      <c r="B728" s="22" t="n"/>
      <c r="C728" s="23" t="n"/>
      <c r="D728" s="24" t="n"/>
      <c r="E728" s="25" t="n"/>
      <c r="F728" s="25" t="n"/>
      <c r="G728" s="25" t="n"/>
      <c r="H728" s="26" t="n"/>
      <c r="I728" s="23" t="n"/>
      <c r="J728" s="25" t="n"/>
      <c r="K728" s="25" t="n"/>
      <c r="L728" s="25" t="n"/>
      <c r="M728" s="23" t="n"/>
      <c r="N728" s="23" t="n"/>
      <c r="O728" s="27" t="n"/>
      <c r="P728" s="25" t="n"/>
      <c r="Q728" s="28" t="str">
        <f>IF(OR(T728=0,L728="Cobrado",L728="Anulado",NOT(ISNUMBER(U728))),"",MAX(0,INT(Ajustes!$C$5)-INT(U728)))</f>
        <v/>
      </c>
      <c r="R728" s="28" t="str">
        <f>IF(OR(T728=0,L728="Anulado",NOT(ISNUMBER(N728)),NOT(ISNUMBER(I728))),"",IF(INT(N728)=INT(I728),"Sí",IF(INT(N728)&gt;INT(I728),"Tarde","Antes")))</f>
        <v/>
      </c>
      <c r="S728" t="str">
        <f>IF(T728=0,"",IF(L728="","falta el estado",IF(NOT(ISNUMBER(MATCH(L728,Ajustes!$B$9:$B$17,0))),"el estado no es de la lista",IF(E728="","falta el cliente",IF(OR(AND(C728&lt;&gt;"",NOT(ISNUMBER(C728))),AND(I728&lt;&gt;"",NOT(ISNUMBER(I728))),AND(M728&lt;&gt;"",NOT(ISNUMBER(M728))),AND(N728&lt;&gt;"",NOT(ISNUMBER(N728)))),"hay una fecha mal escrita",IF(AND(H728&lt;&gt;"",NOT(ISNUMBER(H728))),"el importe no es un número",IF(C728="","falta «Recibido el»",IF(AND(L728&lt;&gt;"Recibido",L728&lt;&gt;"Anulado",I728=""),"falta la entrega acordada",IF(AND(L728&lt;&gt;"Recibido",L728&lt;&gt;"Anulado",M728=""),"falta la fecha del estado",IF(AND(OR(L728="Entregado",L728="Facturado",L728="Cobrado"),N728=""),"falta «Entregado el»",IF(AND(N728&lt;&gt;"",OR(L728="Recibido",L728="Confirmado",L728="Preparado",L728="En reparto")),"tiene «Entregado el»: cambia el estado",IF(OR(INT(C728)&gt;INT(Ajustes!$C$5),AND(M728&lt;&gt;"",INT(M728)&gt;INT(Ajustes!$C$5)),AND(N728&lt;&gt;"",INT(N728)&gt;INT(Ajustes!$C$5))),"hay una fecha posterior a hoy",IF(AND(M728&lt;&gt;"",INT(M728)&lt;INT(C728)),"la fecha del estado es anterior a «Recibido el»",IF(AND(N728&lt;&gt;"",INT(N728)&lt;INT(C728)),"«Entregado el» es anterior a «Recibido el»",""))))))))))))))</f>
        <v/>
      </c>
      <c r="T728">
        <f>IF(COUNTA(B728:P728)&gt;0,1,0)</f>
        <v>0</v>
      </c>
      <c r="U728" t="str">
        <f>IF(T728=0,"",IF(AND(L728="Recibido",M728=""),IF(C728="","",C728),IF(M728="","",M728)))</f>
        <v/>
      </c>
      <c r="V728" t="str">
        <f>IF(OR(T728=0,NOT(ISNUMBER(MATCH(L728,Ajustes!$B$9:$B$17,0)))),"",IF(INDEX(Ajustes!$C$9:$C$17,MATCH(L728,Ajustes!$B$9:$B$17,0))="","",INDEX(Ajustes!$C$9:$C$17,MATCH(L728,Ajustes!$B$9:$B$17,0))))</f>
        <v/>
      </c>
      <c r="W728">
        <f>IF(AND(T728=1,N728="",OR(L728="Recibido",L728="Confirmado",L728="Preparado",L728="En reparto",L728="Incidencia")),1,0)</f>
        <v>0</v>
      </c>
      <c r="X728">
        <f>IF(S728&lt;&gt;"",1,0)</f>
        <v>0</v>
      </c>
      <c r="Y728">
        <f>IF(A728&lt;&gt;"",1,0)</f>
        <v>0</v>
      </c>
      <c r="Z728">
        <f>IF(T728=1,ROW()-5,0)</f>
        <v>0</v>
      </c>
    </row>
    <row r="729">
      <c r="A729" s="21" t="str">
        <f>IF(T729=0,"",IF(S729&lt;&gt;"","Revisa: "&amp;S729,IF(OR(L729="Cobrado",L729="Anulado"),"",IF(AND(N729="",OR(L729="Recibido",L729="Confirmado",L729="Preparado",L729="En reparto",L729="Incidencia"),ISNUMBER(I729),INT(Ajustes!$C$5)&gt;INT(I729)),"Retrasado",IF(OR(L729="Entregado",L729="Facturado"),IF(AND(ISNUMBER(V729),ISNUMBER(N729),INT(Ajustes!$C$5)-INT(N729)&gt;V729),IF(L729="Entregado","Sin facturar","Cobro vencido"),""),IF(AND(ISNUMBER(V729),ISNUMBER(Q729),Q729&gt;V729),INDEX(Ajustes!$E$9:$E$17,MATCH(L729,Ajustes!$B$9:$B$17,0)),""))))))</f>
        <v/>
      </c>
      <c r="B729" s="22" t="n"/>
      <c r="C729" s="23" t="n"/>
      <c r="D729" s="24" t="n"/>
      <c r="E729" s="25" t="n"/>
      <c r="F729" s="25" t="n"/>
      <c r="G729" s="25" t="n"/>
      <c r="H729" s="26" t="n"/>
      <c r="I729" s="23" t="n"/>
      <c r="J729" s="25" t="n"/>
      <c r="K729" s="25" t="n"/>
      <c r="L729" s="25" t="n"/>
      <c r="M729" s="23" t="n"/>
      <c r="N729" s="23" t="n"/>
      <c r="O729" s="27" t="n"/>
      <c r="P729" s="25" t="n"/>
      <c r="Q729" s="28" t="str">
        <f>IF(OR(T729=0,L729="Cobrado",L729="Anulado",NOT(ISNUMBER(U729))),"",MAX(0,INT(Ajustes!$C$5)-INT(U729)))</f>
        <v/>
      </c>
      <c r="R729" s="28" t="str">
        <f>IF(OR(T729=0,L729="Anulado",NOT(ISNUMBER(N729)),NOT(ISNUMBER(I729))),"",IF(INT(N729)=INT(I729),"Sí",IF(INT(N729)&gt;INT(I729),"Tarde","Antes")))</f>
        <v/>
      </c>
      <c r="S729" t="str">
        <f>IF(T729=0,"",IF(L729="","falta el estado",IF(NOT(ISNUMBER(MATCH(L729,Ajustes!$B$9:$B$17,0))),"el estado no es de la lista",IF(E729="","falta el cliente",IF(OR(AND(C729&lt;&gt;"",NOT(ISNUMBER(C729))),AND(I729&lt;&gt;"",NOT(ISNUMBER(I729))),AND(M729&lt;&gt;"",NOT(ISNUMBER(M729))),AND(N729&lt;&gt;"",NOT(ISNUMBER(N729)))),"hay una fecha mal escrita",IF(AND(H729&lt;&gt;"",NOT(ISNUMBER(H729))),"el importe no es un número",IF(C729="","falta «Recibido el»",IF(AND(L729&lt;&gt;"Recibido",L729&lt;&gt;"Anulado",I729=""),"falta la entrega acordada",IF(AND(L729&lt;&gt;"Recibido",L729&lt;&gt;"Anulado",M729=""),"falta la fecha del estado",IF(AND(OR(L729="Entregado",L729="Facturado",L729="Cobrado"),N729=""),"falta «Entregado el»",IF(AND(N729&lt;&gt;"",OR(L729="Recibido",L729="Confirmado",L729="Preparado",L729="En reparto")),"tiene «Entregado el»: cambia el estado",IF(OR(INT(C729)&gt;INT(Ajustes!$C$5),AND(M729&lt;&gt;"",INT(M729)&gt;INT(Ajustes!$C$5)),AND(N729&lt;&gt;"",INT(N729)&gt;INT(Ajustes!$C$5))),"hay una fecha posterior a hoy",IF(AND(M729&lt;&gt;"",INT(M729)&lt;INT(C729)),"la fecha del estado es anterior a «Recibido el»",IF(AND(N729&lt;&gt;"",INT(N729)&lt;INT(C729)),"«Entregado el» es anterior a «Recibido el»",""))))))))))))))</f>
        <v/>
      </c>
      <c r="T729">
        <f>IF(COUNTA(B729:P729)&gt;0,1,0)</f>
        <v>0</v>
      </c>
      <c r="U729" t="str">
        <f>IF(T729=0,"",IF(AND(L729="Recibido",M729=""),IF(C729="","",C729),IF(M729="","",M729)))</f>
        <v/>
      </c>
      <c r="V729" t="str">
        <f>IF(OR(T729=0,NOT(ISNUMBER(MATCH(L729,Ajustes!$B$9:$B$17,0)))),"",IF(INDEX(Ajustes!$C$9:$C$17,MATCH(L729,Ajustes!$B$9:$B$17,0))="","",INDEX(Ajustes!$C$9:$C$17,MATCH(L729,Ajustes!$B$9:$B$17,0))))</f>
        <v/>
      </c>
      <c r="W729">
        <f>IF(AND(T729=1,N729="",OR(L729="Recibido",L729="Confirmado",L729="Preparado",L729="En reparto",L729="Incidencia")),1,0)</f>
        <v>0</v>
      </c>
      <c r="X729">
        <f>IF(S729&lt;&gt;"",1,0)</f>
        <v>0</v>
      </c>
      <c r="Y729">
        <f>IF(A729&lt;&gt;"",1,0)</f>
        <v>0</v>
      </c>
      <c r="Z729">
        <f>IF(T729=1,ROW()-5,0)</f>
        <v>0</v>
      </c>
    </row>
    <row r="730">
      <c r="A730" s="21" t="str">
        <f>IF(T730=0,"",IF(S730&lt;&gt;"","Revisa: "&amp;S730,IF(OR(L730="Cobrado",L730="Anulado"),"",IF(AND(N730="",OR(L730="Recibido",L730="Confirmado",L730="Preparado",L730="En reparto",L730="Incidencia"),ISNUMBER(I730),INT(Ajustes!$C$5)&gt;INT(I730)),"Retrasado",IF(OR(L730="Entregado",L730="Facturado"),IF(AND(ISNUMBER(V730),ISNUMBER(N730),INT(Ajustes!$C$5)-INT(N730)&gt;V730),IF(L730="Entregado","Sin facturar","Cobro vencido"),""),IF(AND(ISNUMBER(V730),ISNUMBER(Q730),Q730&gt;V730),INDEX(Ajustes!$E$9:$E$17,MATCH(L730,Ajustes!$B$9:$B$17,0)),""))))))</f>
        <v/>
      </c>
      <c r="B730" s="22" t="n"/>
      <c r="C730" s="23" t="n"/>
      <c r="D730" s="24" t="n"/>
      <c r="E730" s="25" t="n"/>
      <c r="F730" s="25" t="n"/>
      <c r="G730" s="25" t="n"/>
      <c r="H730" s="26" t="n"/>
      <c r="I730" s="23" t="n"/>
      <c r="J730" s="25" t="n"/>
      <c r="K730" s="25" t="n"/>
      <c r="L730" s="25" t="n"/>
      <c r="M730" s="23" t="n"/>
      <c r="N730" s="23" t="n"/>
      <c r="O730" s="27" t="n"/>
      <c r="P730" s="25" t="n"/>
      <c r="Q730" s="28" t="str">
        <f>IF(OR(T730=0,L730="Cobrado",L730="Anulado",NOT(ISNUMBER(U730))),"",MAX(0,INT(Ajustes!$C$5)-INT(U730)))</f>
        <v/>
      </c>
      <c r="R730" s="28" t="str">
        <f>IF(OR(T730=0,L730="Anulado",NOT(ISNUMBER(N730)),NOT(ISNUMBER(I730))),"",IF(INT(N730)=INT(I730),"Sí",IF(INT(N730)&gt;INT(I730),"Tarde","Antes")))</f>
        <v/>
      </c>
      <c r="S730" t="str">
        <f>IF(T730=0,"",IF(L730="","falta el estado",IF(NOT(ISNUMBER(MATCH(L730,Ajustes!$B$9:$B$17,0))),"el estado no es de la lista",IF(E730="","falta el cliente",IF(OR(AND(C730&lt;&gt;"",NOT(ISNUMBER(C730))),AND(I730&lt;&gt;"",NOT(ISNUMBER(I730))),AND(M730&lt;&gt;"",NOT(ISNUMBER(M730))),AND(N730&lt;&gt;"",NOT(ISNUMBER(N730)))),"hay una fecha mal escrita",IF(AND(H730&lt;&gt;"",NOT(ISNUMBER(H730))),"el importe no es un número",IF(C730="","falta «Recibido el»",IF(AND(L730&lt;&gt;"Recibido",L730&lt;&gt;"Anulado",I730=""),"falta la entrega acordada",IF(AND(L730&lt;&gt;"Recibido",L730&lt;&gt;"Anulado",M730=""),"falta la fecha del estado",IF(AND(OR(L730="Entregado",L730="Facturado",L730="Cobrado"),N730=""),"falta «Entregado el»",IF(AND(N730&lt;&gt;"",OR(L730="Recibido",L730="Confirmado",L730="Preparado",L730="En reparto")),"tiene «Entregado el»: cambia el estado",IF(OR(INT(C730)&gt;INT(Ajustes!$C$5),AND(M730&lt;&gt;"",INT(M730)&gt;INT(Ajustes!$C$5)),AND(N730&lt;&gt;"",INT(N730)&gt;INT(Ajustes!$C$5))),"hay una fecha posterior a hoy",IF(AND(M730&lt;&gt;"",INT(M730)&lt;INT(C730)),"la fecha del estado es anterior a «Recibido el»",IF(AND(N730&lt;&gt;"",INT(N730)&lt;INT(C730)),"«Entregado el» es anterior a «Recibido el»",""))))))))))))))</f>
        <v/>
      </c>
      <c r="T730">
        <f>IF(COUNTA(B730:P730)&gt;0,1,0)</f>
        <v>0</v>
      </c>
      <c r="U730" t="str">
        <f>IF(T730=0,"",IF(AND(L730="Recibido",M730=""),IF(C730="","",C730),IF(M730="","",M730)))</f>
        <v/>
      </c>
      <c r="V730" t="str">
        <f>IF(OR(T730=0,NOT(ISNUMBER(MATCH(L730,Ajustes!$B$9:$B$17,0)))),"",IF(INDEX(Ajustes!$C$9:$C$17,MATCH(L730,Ajustes!$B$9:$B$17,0))="","",INDEX(Ajustes!$C$9:$C$17,MATCH(L730,Ajustes!$B$9:$B$17,0))))</f>
        <v/>
      </c>
      <c r="W730">
        <f>IF(AND(T730=1,N730="",OR(L730="Recibido",L730="Confirmado",L730="Preparado",L730="En reparto",L730="Incidencia")),1,0)</f>
        <v>0</v>
      </c>
      <c r="X730">
        <f>IF(S730&lt;&gt;"",1,0)</f>
        <v>0</v>
      </c>
      <c r="Y730">
        <f>IF(A730&lt;&gt;"",1,0)</f>
        <v>0</v>
      </c>
      <c r="Z730">
        <f>IF(T730=1,ROW()-5,0)</f>
        <v>0</v>
      </c>
    </row>
    <row r="731">
      <c r="A731" s="21" t="str">
        <f>IF(T731=0,"",IF(S731&lt;&gt;"","Revisa: "&amp;S731,IF(OR(L731="Cobrado",L731="Anulado"),"",IF(AND(N731="",OR(L731="Recibido",L731="Confirmado",L731="Preparado",L731="En reparto",L731="Incidencia"),ISNUMBER(I731),INT(Ajustes!$C$5)&gt;INT(I731)),"Retrasado",IF(OR(L731="Entregado",L731="Facturado"),IF(AND(ISNUMBER(V731),ISNUMBER(N731),INT(Ajustes!$C$5)-INT(N731)&gt;V731),IF(L731="Entregado","Sin facturar","Cobro vencido"),""),IF(AND(ISNUMBER(V731),ISNUMBER(Q731),Q731&gt;V731),INDEX(Ajustes!$E$9:$E$17,MATCH(L731,Ajustes!$B$9:$B$17,0)),""))))))</f>
        <v/>
      </c>
      <c r="B731" s="22" t="n"/>
      <c r="C731" s="23" t="n"/>
      <c r="D731" s="24" t="n"/>
      <c r="E731" s="25" t="n"/>
      <c r="F731" s="25" t="n"/>
      <c r="G731" s="25" t="n"/>
      <c r="H731" s="26" t="n"/>
      <c r="I731" s="23" t="n"/>
      <c r="J731" s="25" t="n"/>
      <c r="K731" s="25" t="n"/>
      <c r="L731" s="25" t="n"/>
      <c r="M731" s="23" t="n"/>
      <c r="N731" s="23" t="n"/>
      <c r="O731" s="27" t="n"/>
      <c r="P731" s="25" t="n"/>
      <c r="Q731" s="28" t="str">
        <f>IF(OR(T731=0,L731="Cobrado",L731="Anulado",NOT(ISNUMBER(U731))),"",MAX(0,INT(Ajustes!$C$5)-INT(U731)))</f>
        <v/>
      </c>
      <c r="R731" s="28" t="str">
        <f>IF(OR(T731=0,L731="Anulado",NOT(ISNUMBER(N731)),NOT(ISNUMBER(I731))),"",IF(INT(N731)=INT(I731),"Sí",IF(INT(N731)&gt;INT(I731),"Tarde","Antes")))</f>
        <v/>
      </c>
      <c r="S731" t="str">
        <f>IF(T731=0,"",IF(L731="","falta el estado",IF(NOT(ISNUMBER(MATCH(L731,Ajustes!$B$9:$B$17,0))),"el estado no es de la lista",IF(E731="","falta el cliente",IF(OR(AND(C731&lt;&gt;"",NOT(ISNUMBER(C731))),AND(I731&lt;&gt;"",NOT(ISNUMBER(I731))),AND(M731&lt;&gt;"",NOT(ISNUMBER(M731))),AND(N731&lt;&gt;"",NOT(ISNUMBER(N731)))),"hay una fecha mal escrita",IF(AND(H731&lt;&gt;"",NOT(ISNUMBER(H731))),"el importe no es un número",IF(C731="","falta «Recibido el»",IF(AND(L731&lt;&gt;"Recibido",L731&lt;&gt;"Anulado",I731=""),"falta la entrega acordada",IF(AND(L731&lt;&gt;"Recibido",L731&lt;&gt;"Anulado",M731=""),"falta la fecha del estado",IF(AND(OR(L731="Entregado",L731="Facturado",L731="Cobrado"),N731=""),"falta «Entregado el»",IF(AND(N731&lt;&gt;"",OR(L731="Recibido",L731="Confirmado",L731="Preparado",L731="En reparto")),"tiene «Entregado el»: cambia el estado",IF(OR(INT(C731)&gt;INT(Ajustes!$C$5),AND(M731&lt;&gt;"",INT(M731)&gt;INT(Ajustes!$C$5)),AND(N731&lt;&gt;"",INT(N731)&gt;INT(Ajustes!$C$5))),"hay una fecha posterior a hoy",IF(AND(M731&lt;&gt;"",INT(M731)&lt;INT(C731)),"la fecha del estado es anterior a «Recibido el»",IF(AND(N731&lt;&gt;"",INT(N731)&lt;INT(C731)),"«Entregado el» es anterior a «Recibido el»",""))))))))))))))</f>
        <v/>
      </c>
      <c r="T731">
        <f>IF(COUNTA(B731:P731)&gt;0,1,0)</f>
        <v>0</v>
      </c>
      <c r="U731" t="str">
        <f>IF(T731=0,"",IF(AND(L731="Recibido",M731=""),IF(C731="","",C731),IF(M731="","",M731)))</f>
        <v/>
      </c>
      <c r="V731" t="str">
        <f>IF(OR(T731=0,NOT(ISNUMBER(MATCH(L731,Ajustes!$B$9:$B$17,0)))),"",IF(INDEX(Ajustes!$C$9:$C$17,MATCH(L731,Ajustes!$B$9:$B$17,0))="","",INDEX(Ajustes!$C$9:$C$17,MATCH(L731,Ajustes!$B$9:$B$17,0))))</f>
        <v/>
      </c>
      <c r="W731">
        <f>IF(AND(T731=1,N731="",OR(L731="Recibido",L731="Confirmado",L731="Preparado",L731="En reparto",L731="Incidencia")),1,0)</f>
        <v>0</v>
      </c>
      <c r="X731">
        <f>IF(S731&lt;&gt;"",1,0)</f>
        <v>0</v>
      </c>
      <c r="Y731">
        <f>IF(A731&lt;&gt;"",1,0)</f>
        <v>0</v>
      </c>
      <c r="Z731">
        <f>IF(T731=1,ROW()-5,0)</f>
        <v>0</v>
      </c>
    </row>
    <row r="732">
      <c r="A732" s="21" t="str">
        <f>IF(T732=0,"",IF(S732&lt;&gt;"","Revisa: "&amp;S732,IF(OR(L732="Cobrado",L732="Anulado"),"",IF(AND(N732="",OR(L732="Recibido",L732="Confirmado",L732="Preparado",L732="En reparto",L732="Incidencia"),ISNUMBER(I732),INT(Ajustes!$C$5)&gt;INT(I732)),"Retrasado",IF(OR(L732="Entregado",L732="Facturado"),IF(AND(ISNUMBER(V732),ISNUMBER(N732),INT(Ajustes!$C$5)-INT(N732)&gt;V732),IF(L732="Entregado","Sin facturar","Cobro vencido"),""),IF(AND(ISNUMBER(V732),ISNUMBER(Q732),Q732&gt;V732),INDEX(Ajustes!$E$9:$E$17,MATCH(L732,Ajustes!$B$9:$B$17,0)),""))))))</f>
        <v/>
      </c>
      <c r="B732" s="22" t="n"/>
      <c r="C732" s="23" t="n"/>
      <c r="D732" s="24" t="n"/>
      <c r="E732" s="25" t="n"/>
      <c r="F732" s="25" t="n"/>
      <c r="G732" s="25" t="n"/>
      <c r="H732" s="26" t="n"/>
      <c r="I732" s="23" t="n"/>
      <c r="J732" s="25" t="n"/>
      <c r="K732" s="25" t="n"/>
      <c r="L732" s="25" t="n"/>
      <c r="M732" s="23" t="n"/>
      <c r="N732" s="23" t="n"/>
      <c r="O732" s="27" t="n"/>
      <c r="P732" s="25" t="n"/>
      <c r="Q732" s="28" t="str">
        <f>IF(OR(T732=0,L732="Cobrado",L732="Anulado",NOT(ISNUMBER(U732))),"",MAX(0,INT(Ajustes!$C$5)-INT(U732)))</f>
        <v/>
      </c>
      <c r="R732" s="28" t="str">
        <f>IF(OR(T732=0,L732="Anulado",NOT(ISNUMBER(N732)),NOT(ISNUMBER(I732))),"",IF(INT(N732)=INT(I732),"Sí",IF(INT(N732)&gt;INT(I732),"Tarde","Antes")))</f>
        <v/>
      </c>
      <c r="S732" t="str">
        <f>IF(T732=0,"",IF(L732="","falta el estado",IF(NOT(ISNUMBER(MATCH(L732,Ajustes!$B$9:$B$17,0))),"el estado no es de la lista",IF(E732="","falta el cliente",IF(OR(AND(C732&lt;&gt;"",NOT(ISNUMBER(C732))),AND(I732&lt;&gt;"",NOT(ISNUMBER(I732))),AND(M732&lt;&gt;"",NOT(ISNUMBER(M732))),AND(N732&lt;&gt;"",NOT(ISNUMBER(N732)))),"hay una fecha mal escrita",IF(AND(H732&lt;&gt;"",NOT(ISNUMBER(H732))),"el importe no es un número",IF(C732="","falta «Recibido el»",IF(AND(L732&lt;&gt;"Recibido",L732&lt;&gt;"Anulado",I732=""),"falta la entrega acordada",IF(AND(L732&lt;&gt;"Recibido",L732&lt;&gt;"Anulado",M732=""),"falta la fecha del estado",IF(AND(OR(L732="Entregado",L732="Facturado",L732="Cobrado"),N732=""),"falta «Entregado el»",IF(AND(N732&lt;&gt;"",OR(L732="Recibido",L732="Confirmado",L732="Preparado",L732="En reparto")),"tiene «Entregado el»: cambia el estado",IF(OR(INT(C732)&gt;INT(Ajustes!$C$5),AND(M732&lt;&gt;"",INT(M732)&gt;INT(Ajustes!$C$5)),AND(N732&lt;&gt;"",INT(N732)&gt;INT(Ajustes!$C$5))),"hay una fecha posterior a hoy",IF(AND(M732&lt;&gt;"",INT(M732)&lt;INT(C732)),"la fecha del estado es anterior a «Recibido el»",IF(AND(N732&lt;&gt;"",INT(N732)&lt;INT(C732)),"«Entregado el» es anterior a «Recibido el»",""))))))))))))))</f>
        <v/>
      </c>
      <c r="T732">
        <f>IF(COUNTA(B732:P732)&gt;0,1,0)</f>
        <v>0</v>
      </c>
      <c r="U732" t="str">
        <f>IF(T732=0,"",IF(AND(L732="Recibido",M732=""),IF(C732="","",C732),IF(M732="","",M732)))</f>
        <v/>
      </c>
      <c r="V732" t="str">
        <f>IF(OR(T732=0,NOT(ISNUMBER(MATCH(L732,Ajustes!$B$9:$B$17,0)))),"",IF(INDEX(Ajustes!$C$9:$C$17,MATCH(L732,Ajustes!$B$9:$B$17,0))="","",INDEX(Ajustes!$C$9:$C$17,MATCH(L732,Ajustes!$B$9:$B$17,0))))</f>
        <v/>
      </c>
      <c r="W732">
        <f>IF(AND(T732=1,N732="",OR(L732="Recibido",L732="Confirmado",L732="Preparado",L732="En reparto",L732="Incidencia")),1,0)</f>
        <v>0</v>
      </c>
      <c r="X732">
        <f>IF(S732&lt;&gt;"",1,0)</f>
        <v>0</v>
      </c>
      <c r="Y732">
        <f>IF(A732&lt;&gt;"",1,0)</f>
        <v>0</v>
      </c>
      <c r="Z732">
        <f>IF(T732=1,ROW()-5,0)</f>
        <v>0</v>
      </c>
    </row>
    <row r="733">
      <c r="A733" s="21" t="str">
        <f>IF(T733=0,"",IF(S733&lt;&gt;"","Revisa: "&amp;S733,IF(OR(L733="Cobrado",L733="Anulado"),"",IF(AND(N733="",OR(L733="Recibido",L733="Confirmado",L733="Preparado",L733="En reparto",L733="Incidencia"),ISNUMBER(I733),INT(Ajustes!$C$5)&gt;INT(I733)),"Retrasado",IF(OR(L733="Entregado",L733="Facturado"),IF(AND(ISNUMBER(V733),ISNUMBER(N733),INT(Ajustes!$C$5)-INT(N733)&gt;V733),IF(L733="Entregado","Sin facturar","Cobro vencido"),""),IF(AND(ISNUMBER(V733),ISNUMBER(Q733),Q733&gt;V733),INDEX(Ajustes!$E$9:$E$17,MATCH(L733,Ajustes!$B$9:$B$17,0)),""))))))</f>
        <v/>
      </c>
      <c r="B733" s="22" t="n"/>
      <c r="C733" s="23" t="n"/>
      <c r="D733" s="24" t="n"/>
      <c r="E733" s="25" t="n"/>
      <c r="F733" s="25" t="n"/>
      <c r="G733" s="25" t="n"/>
      <c r="H733" s="26" t="n"/>
      <c r="I733" s="23" t="n"/>
      <c r="J733" s="25" t="n"/>
      <c r="K733" s="25" t="n"/>
      <c r="L733" s="25" t="n"/>
      <c r="M733" s="23" t="n"/>
      <c r="N733" s="23" t="n"/>
      <c r="O733" s="27" t="n"/>
      <c r="P733" s="25" t="n"/>
      <c r="Q733" s="28" t="str">
        <f>IF(OR(T733=0,L733="Cobrado",L733="Anulado",NOT(ISNUMBER(U733))),"",MAX(0,INT(Ajustes!$C$5)-INT(U733)))</f>
        <v/>
      </c>
      <c r="R733" s="28" t="str">
        <f>IF(OR(T733=0,L733="Anulado",NOT(ISNUMBER(N733)),NOT(ISNUMBER(I733))),"",IF(INT(N733)=INT(I733),"Sí",IF(INT(N733)&gt;INT(I733),"Tarde","Antes")))</f>
        <v/>
      </c>
      <c r="S733" t="str">
        <f>IF(T733=0,"",IF(L733="","falta el estado",IF(NOT(ISNUMBER(MATCH(L733,Ajustes!$B$9:$B$17,0))),"el estado no es de la lista",IF(E733="","falta el cliente",IF(OR(AND(C733&lt;&gt;"",NOT(ISNUMBER(C733))),AND(I733&lt;&gt;"",NOT(ISNUMBER(I733))),AND(M733&lt;&gt;"",NOT(ISNUMBER(M733))),AND(N733&lt;&gt;"",NOT(ISNUMBER(N733)))),"hay una fecha mal escrita",IF(AND(H733&lt;&gt;"",NOT(ISNUMBER(H733))),"el importe no es un número",IF(C733="","falta «Recibido el»",IF(AND(L733&lt;&gt;"Recibido",L733&lt;&gt;"Anulado",I733=""),"falta la entrega acordada",IF(AND(L733&lt;&gt;"Recibido",L733&lt;&gt;"Anulado",M733=""),"falta la fecha del estado",IF(AND(OR(L733="Entregado",L733="Facturado",L733="Cobrado"),N733=""),"falta «Entregado el»",IF(AND(N733&lt;&gt;"",OR(L733="Recibido",L733="Confirmado",L733="Preparado",L733="En reparto")),"tiene «Entregado el»: cambia el estado",IF(OR(INT(C733)&gt;INT(Ajustes!$C$5),AND(M733&lt;&gt;"",INT(M733)&gt;INT(Ajustes!$C$5)),AND(N733&lt;&gt;"",INT(N733)&gt;INT(Ajustes!$C$5))),"hay una fecha posterior a hoy",IF(AND(M733&lt;&gt;"",INT(M733)&lt;INT(C733)),"la fecha del estado es anterior a «Recibido el»",IF(AND(N733&lt;&gt;"",INT(N733)&lt;INT(C733)),"«Entregado el» es anterior a «Recibido el»",""))))))))))))))</f>
        <v/>
      </c>
      <c r="T733">
        <f>IF(COUNTA(B733:P733)&gt;0,1,0)</f>
        <v>0</v>
      </c>
      <c r="U733" t="str">
        <f>IF(T733=0,"",IF(AND(L733="Recibido",M733=""),IF(C733="","",C733),IF(M733="","",M733)))</f>
        <v/>
      </c>
      <c r="V733" t="str">
        <f>IF(OR(T733=0,NOT(ISNUMBER(MATCH(L733,Ajustes!$B$9:$B$17,0)))),"",IF(INDEX(Ajustes!$C$9:$C$17,MATCH(L733,Ajustes!$B$9:$B$17,0))="","",INDEX(Ajustes!$C$9:$C$17,MATCH(L733,Ajustes!$B$9:$B$17,0))))</f>
        <v/>
      </c>
      <c r="W733">
        <f>IF(AND(T733=1,N733="",OR(L733="Recibido",L733="Confirmado",L733="Preparado",L733="En reparto",L733="Incidencia")),1,0)</f>
        <v>0</v>
      </c>
      <c r="X733">
        <f>IF(S733&lt;&gt;"",1,0)</f>
        <v>0</v>
      </c>
      <c r="Y733">
        <f>IF(A733&lt;&gt;"",1,0)</f>
        <v>0</v>
      </c>
      <c r="Z733">
        <f>IF(T733=1,ROW()-5,0)</f>
        <v>0</v>
      </c>
    </row>
    <row r="734">
      <c r="A734" s="21" t="str">
        <f>IF(T734=0,"",IF(S734&lt;&gt;"","Revisa: "&amp;S734,IF(OR(L734="Cobrado",L734="Anulado"),"",IF(AND(N734="",OR(L734="Recibido",L734="Confirmado",L734="Preparado",L734="En reparto",L734="Incidencia"),ISNUMBER(I734),INT(Ajustes!$C$5)&gt;INT(I734)),"Retrasado",IF(OR(L734="Entregado",L734="Facturado"),IF(AND(ISNUMBER(V734),ISNUMBER(N734),INT(Ajustes!$C$5)-INT(N734)&gt;V734),IF(L734="Entregado","Sin facturar","Cobro vencido"),""),IF(AND(ISNUMBER(V734),ISNUMBER(Q734),Q734&gt;V734),INDEX(Ajustes!$E$9:$E$17,MATCH(L734,Ajustes!$B$9:$B$17,0)),""))))))</f>
        <v/>
      </c>
      <c r="B734" s="22" t="n"/>
      <c r="C734" s="23" t="n"/>
      <c r="D734" s="24" t="n"/>
      <c r="E734" s="25" t="n"/>
      <c r="F734" s="25" t="n"/>
      <c r="G734" s="25" t="n"/>
      <c r="H734" s="26" t="n"/>
      <c r="I734" s="23" t="n"/>
      <c r="J734" s="25" t="n"/>
      <c r="K734" s="25" t="n"/>
      <c r="L734" s="25" t="n"/>
      <c r="M734" s="23" t="n"/>
      <c r="N734" s="23" t="n"/>
      <c r="O734" s="27" t="n"/>
      <c r="P734" s="25" t="n"/>
      <c r="Q734" s="28" t="str">
        <f>IF(OR(T734=0,L734="Cobrado",L734="Anulado",NOT(ISNUMBER(U734))),"",MAX(0,INT(Ajustes!$C$5)-INT(U734)))</f>
        <v/>
      </c>
      <c r="R734" s="28" t="str">
        <f>IF(OR(T734=0,L734="Anulado",NOT(ISNUMBER(N734)),NOT(ISNUMBER(I734))),"",IF(INT(N734)=INT(I734),"Sí",IF(INT(N734)&gt;INT(I734),"Tarde","Antes")))</f>
        <v/>
      </c>
      <c r="S734" t="str">
        <f>IF(T734=0,"",IF(L734="","falta el estado",IF(NOT(ISNUMBER(MATCH(L734,Ajustes!$B$9:$B$17,0))),"el estado no es de la lista",IF(E734="","falta el cliente",IF(OR(AND(C734&lt;&gt;"",NOT(ISNUMBER(C734))),AND(I734&lt;&gt;"",NOT(ISNUMBER(I734))),AND(M734&lt;&gt;"",NOT(ISNUMBER(M734))),AND(N734&lt;&gt;"",NOT(ISNUMBER(N734)))),"hay una fecha mal escrita",IF(AND(H734&lt;&gt;"",NOT(ISNUMBER(H734))),"el importe no es un número",IF(C734="","falta «Recibido el»",IF(AND(L734&lt;&gt;"Recibido",L734&lt;&gt;"Anulado",I734=""),"falta la entrega acordada",IF(AND(L734&lt;&gt;"Recibido",L734&lt;&gt;"Anulado",M734=""),"falta la fecha del estado",IF(AND(OR(L734="Entregado",L734="Facturado",L734="Cobrado"),N734=""),"falta «Entregado el»",IF(AND(N734&lt;&gt;"",OR(L734="Recibido",L734="Confirmado",L734="Preparado",L734="En reparto")),"tiene «Entregado el»: cambia el estado",IF(OR(INT(C734)&gt;INT(Ajustes!$C$5),AND(M734&lt;&gt;"",INT(M734)&gt;INT(Ajustes!$C$5)),AND(N734&lt;&gt;"",INT(N734)&gt;INT(Ajustes!$C$5))),"hay una fecha posterior a hoy",IF(AND(M734&lt;&gt;"",INT(M734)&lt;INT(C734)),"la fecha del estado es anterior a «Recibido el»",IF(AND(N734&lt;&gt;"",INT(N734)&lt;INT(C734)),"«Entregado el» es anterior a «Recibido el»",""))))))))))))))</f>
        <v/>
      </c>
      <c r="T734">
        <f>IF(COUNTA(B734:P734)&gt;0,1,0)</f>
        <v>0</v>
      </c>
      <c r="U734" t="str">
        <f>IF(T734=0,"",IF(AND(L734="Recibido",M734=""),IF(C734="","",C734),IF(M734="","",M734)))</f>
        <v/>
      </c>
      <c r="V734" t="str">
        <f>IF(OR(T734=0,NOT(ISNUMBER(MATCH(L734,Ajustes!$B$9:$B$17,0)))),"",IF(INDEX(Ajustes!$C$9:$C$17,MATCH(L734,Ajustes!$B$9:$B$17,0))="","",INDEX(Ajustes!$C$9:$C$17,MATCH(L734,Ajustes!$B$9:$B$17,0))))</f>
        <v/>
      </c>
      <c r="W734">
        <f>IF(AND(T734=1,N734="",OR(L734="Recibido",L734="Confirmado",L734="Preparado",L734="En reparto",L734="Incidencia")),1,0)</f>
        <v>0</v>
      </c>
      <c r="X734">
        <f>IF(S734&lt;&gt;"",1,0)</f>
        <v>0</v>
      </c>
      <c r="Y734">
        <f>IF(A734&lt;&gt;"",1,0)</f>
        <v>0</v>
      </c>
      <c r="Z734">
        <f>IF(T734=1,ROW()-5,0)</f>
        <v>0</v>
      </c>
    </row>
    <row r="735">
      <c r="A735" s="21" t="str">
        <f>IF(T735=0,"",IF(S735&lt;&gt;"","Revisa: "&amp;S735,IF(OR(L735="Cobrado",L735="Anulado"),"",IF(AND(N735="",OR(L735="Recibido",L735="Confirmado",L735="Preparado",L735="En reparto",L735="Incidencia"),ISNUMBER(I735),INT(Ajustes!$C$5)&gt;INT(I735)),"Retrasado",IF(OR(L735="Entregado",L735="Facturado"),IF(AND(ISNUMBER(V735),ISNUMBER(N735),INT(Ajustes!$C$5)-INT(N735)&gt;V735),IF(L735="Entregado","Sin facturar","Cobro vencido"),""),IF(AND(ISNUMBER(V735),ISNUMBER(Q735),Q735&gt;V735),INDEX(Ajustes!$E$9:$E$17,MATCH(L735,Ajustes!$B$9:$B$17,0)),""))))))</f>
        <v/>
      </c>
      <c r="B735" s="22" t="n"/>
      <c r="C735" s="23" t="n"/>
      <c r="D735" s="24" t="n"/>
      <c r="E735" s="25" t="n"/>
      <c r="F735" s="25" t="n"/>
      <c r="G735" s="25" t="n"/>
      <c r="H735" s="26" t="n"/>
      <c r="I735" s="23" t="n"/>
      <c r="J735" s="25" t="n"/>
      <c r="K735" s="25" t="n"/>
      <c r="L735" s="25" t="n"/>
      <c r="M735" s="23" t="n"/>
      <c r="N735" s="23" t="n"/>
      <c r="O735" s="27" t="n"/>
      <c r="P735" s="25" t="n"/>
      <c r="Q735" s="28" t="str">
        <f>IF(OR(T735=0,L735="Cobrado",L735="Anulado",NOT(ISNUMBER(U735))),"",MAX(0,INT(Ajustes!$C$5)-INT(U735)))</f>
        <v/>
      </c>
      <c r="R735" s="28" t="str">
        <f>IF(OR(T735=0,L735="Anulado",NOT(ISNUMBER(N735)),NOT(ISNUMBER(I735))),"",IF(INT(N735)=INT(I735),"Sí",IF(INT(N735)&gt;INT(I735),"Tarde","Antes")))</f>
        <v/>
      </c>
      <c r="S735" t="str">
        <f>IF(T735=0,"",IF(L735="","falta el estado",IF(NOT(ISNUMBER(MATCH(L735,Ajustes!$B$9:$B$17,0))),"el estado no es de la lista",IF(E735="","falta el cliente",IF(OR(AND(C735&lt;&gt;"",NOT(ISNUMBER(C735))),AND(I735&lt;&gt;"",NOT(ISNUMBER(I735))),AND(M735&lt;&gt;"",NOT(ISNUMBER(M735))),AND(N735&lt;&gt;"",NOT(ISNUMBER(N735)))),"hay una fecha mal escrita",IF(AND(H735&lt;&gt;"",NOT(ISNUMBER(H735))),"el importe no es un número",IF(C735="","falta «Recibido el»",IF(AND(L735&lt;&gt;"Recibido",L735&lt;&gt;"Anulado",I735=""),"falta la entrega acordada",IF(AND(L735&lt;&gt;"Recibido",L735&lt;&gt;"Anulado",M735=""),"falta la fecha del estado",IF(AND(OR(L735="Entregado",L735="Facturado",L735="Cobrado"),N735=""),"falta «Entregado el»",IF(AND(N735&lt;&gt;"",OR(L735="Recibido",L735="Confirmado",L735="Preparado",L735="En reparto")),"tiene «Entregado el»: cambia el estado",IF(OR(INT(C735)&gt;INT(Ajustes!$C$5),AND(M735&lt;&gt;"",INT(M735)&gt;INT(Ajustes!$C$5)),AND(N735&lt;&gt;"",INT(N735)&gt;INT(Ajustes!$C$5))),"hay una fecha posterior a hoy",IF(AND(M735&lt;&gt;"",INT(M735)&lt;INT(C735)),"la fecha del estado es anterior a «Recibido el»",IF(AND(N735&lt;&gt;"",INT(N735)&lt;INT(C735)),"«Entregado el» es anterior a «Recibido el»",""))))))))))))))</f>
        <v/>
      </c>
      <c r="T735">
        <f>IF(COUNTA(B735:P735)&gt;0,1,0)</f>
        <v>0</v>
      </c>
      <c r="U735" t="str">
        <f>IF(T735=0,"",IF(AND(L735="Recibido",M735=""),IF(C735="","",C735),IF(M735="","",M735)))</f>
        <v/>
      </c>
      <c r="V735" t="str">
        <f>IF(OR(T735=0,NOT(ISNUMBER(MATCH(L735,Ajustes!$B$9:$B$17,0)))),"",IF(INDEX(Ajustes!$C$9:$C$17,MATCH(L735,Ajustes!$B$9:$B$17,0))="","",INDEX(Ajustes!$C$9:$C$17,MATCH(L735,Ajustes!$B$9:$B$17,0))))</f>
        <v/>
      </c>
      <c r="W735">
        <f>IF(AND(T735=1,N735="",OR(L735="Recibido",L735="Confirmado",L735="Preparado",L735="En reparto",L735="Incidencia")),1,0)</f>
        <v>0</v>
      </c>
      <c r="X735">
        <f>IF(S735&lt;&gt;"",1,0)</f>
        <v>0</v>
      </c>
      <c r="Y735">
        <f>IF(A735&lt;&gt;"",1,0)</f>
        <v>0</v>
      </c>
      <c r="Z735">
        <f>IF(T735=1,ROW()-5,0)</f>
        <v>0</v>
      </c>
    </row>
    <row r="736">
      <c r="A736" s="21" t="str">
        <f>IF(T736=0,"",IF(S736&lt;&gt;"","Revisa: "&amp;S736,IF(OR(L736="Cobrado",L736="Anulado"),"",IF(AND(N736="",OR(L736="Recibido",L736="Confirmado",L736="Preparado",L736="En reparto",L736="Incidencia"),ISNUMBER(I736),INT(Ajustes!$C$5)&gt;INT(I736)),"Retrasado",IF(OR(L736="Entregado",L736="Facturado"),IF(AND(ISNUMBER(V736),ISNUMBER(N736),INT(Ajustes!$C$5)-INT(N736)&gt;V736),IF(L736="Entregado","Sin facturar","Cobro vencido"),""),IF(AND(ISNUMBER(V736),ISNUMBER(Q736),Q736&gt;V736),INDEX(Ajustes!$E$9:$E$17,MATCH(L736,Ajustes!$B$9:$B$17,0)),""))))))</f>
        <v/>
      </c>
      <c r="B736" s="22" t="n"/>
      <c r="C736" s="23" t="n"/>
      <c r="D736" s="24" t="n"/>
      <c r="E736" s="25" t="n"/>
      <c r="F736" s="25" t="n"/>
      <c r="G736" s="25" t="n"/>
      <c r="H736" s="26" t="n"/>
      <c r="I736" s="23" t="n"/>
      <c r="J736" s="25" t="n"/>
      <c r="K736" s="25" t="n"/>
      <c r="L736" s="25" t="n"/>
      <c r="M736" s="23" t="n"/>
      <c r="N736" s="23" t="n"/>
      <c r="O736" s="27" t="n"/>
      <c r="P736" s="25" t="n"/>
      <c r="Q736" s="28" t="str">
        <f>IF(OR(T736=0,L736="Cobrado",L736="Anulado",NOT(ISNUMBER(U736))),"",MAX(0,INT(Ajustes!$C$5)-INT(U736)))</f>
        <v/>
      </c>
      <c r="R736" s="28" t="str">
        <f>IF(OR(T736=0,L736="Anulado",NOT(ISNUMBER(N736)),NOT(ISNUMBER(I736))),"",IF(INT(N736)=INT(I736),"Sí",IF(INT(N736)&gt;INT(I736),"Tarde","Antes")))</f>
        <v/>
      </c>
      <c r="S736" t="str">
        <f>IF(T736=0,"",IF(L736="","falta el estado",IF(NOT(ISNUMBER(MATCH(L736,Ajustes!$B$9:$B$17,0))),"el estado no es de la lista",IF(E736="","falta el cliente",IF(OR(AND(C736&lt;&gt;"",NOT(ISNUMBER(C736))),AND(I736&lt;&gt;"",NOT(ISNUMBER(I736))),AND(M736&lt;&gt;"",NOT(ISNUMBER(M736))),AND(N736&lt;&gt;"",NOT(ISNUMBER(N736)))),"hay una fecha mal escrita",IF(AND(H736&lt;&gt;"",NOT(ISNUMBER(H736))),"el importe no es un número",IF(C736="","falta «Recibido el»",IF(AND(L736&lt;&gt;"Recibido",L736&lt;&gt;"Anulado",I736=""),"falta la entrega acordada",IF(AND(L736&lt;&gt;"Recibido",L736&lt;&gt;"Anulado",M736=""),"falta la fecha del estado",IF(AND(OR(L736="Entregado",L736="Facturado",L736="Cobrado"),N736=""),"falta «Entregado el»",IF(AND(N736&lt;&gt;"",OR(L736="Recibido",L736="Confirmado",L736="Preparado",L736="En reparto")),"tiene «Entregado el»: cambia el estado",IF(OR(INT(C736)&gt;INT(Ajustes!$C$5),AND(M736&lt;&gt;"",INT(M736)&gt;INT(Ajustes!$C$5)),AND(N736&lt;&gt;"",INT(N736)&gt;INT(Ajustes!$C$5))),"hay una fecha posterior a hoy",IF(AND(M736&lt;&gt;"",INT(M736)&lt;INT(C736)),"la fecha del estado es anterior a «Recibido el»",IF(AND(N736&lt;&gt;"",INT(N736)&lt;INT(C736)),"«Entregado el» es anterior a «Recibido el»",""))))))))))))))</f>
        <v/>
      </c>
      <c r="T736">
        <f>IF(COUNTA(B736:P736)&gt;0,1,0)</f>
        <v>0</v>
      </c>
      <c r="U736" t="str">
        <f>IF(T736=0,"",IF(AND(L736="Recibido",M736=""),IF(C736="","",C736),IF(M736="","",M736)))</f>
        <v/>
      </c>
      <c r="V736" t="str">
        <f>IF(OR(T736=0,NOT(ISNUMBER(MATCH(L736,Ajustes!$B$9:$B$17,0)))),"",IF(INDEX(Ajustes!$C$9:$C$17,MATCH(L736,Ajustes!$B$9:$B$17,0))="","",INDEX(Ajustes!$C$9:$C$17,MATCH(L736,Ajustes!$B$9:$B$17,0))))</f>
        <v/>
      </c>
      <c r="W736">
        <f>IF(AND(T736=1,N736="",OR(L736="Recibido",L736="Confirmado",L736="Preparado",L736="En reparto",L736="Incidencia")),1,0)</f>
        <v>0</v>
      </c>
      <c r="X736">
        <f>IF(S736&lt;&gt;"",1,0)</f>
        <v>0</v>
      </c>
      <c r="Y736">
        <f>IF(A736&lt;&gt;"",1,0)</f>
        <v>0</v>
      </c>
      <c r="Z736">
        <f>IF(T736=1,ROW()-5,0)</f>
        <v>0</v>
      </c>
    </row>
    <row r="737">
      <c r="A737" s="21" t="str">
        <f>IF(T737=0,"",IF(S737&lt;&gt;"","Revisa: "&amp;S737,IF(OR(L737="Cobrado",L737="Anulado"),"",IF(AND(N737="",OR(L737="Recibido",L737="Confirmado",L737="Preparado",L737="En reparto",L737="Incidencia"),ISNUMBER(I737),INT(Ajustes!$C$5)&gt;INT(I737)),"Retrasado",IF(OR(L737="Entregado",L737="Facturado"),IF(AND(ISNUMBER(V737),ISNUMBER(N737),INT(Ajustes!$C$5)-INT(N737)&gt;V737),IF(L737="Entregado","Sin facturar","Cobro vencido"),""),IF(AND(ISNUMBER(V737),ISNUMBER(Q737),Q737&gt;V737),INDEX(Ajustes!$E$9:$E$17,MATCH(L737,Ajustes!$B$9:$B$17,0)),""))))))</f>
        <v/>
      </c>
      <c r="B737" s="22" t="n"/>
      <c r="C737" s="23" t="n"/>
      <c r="D737" s="24" t="n"/>
      <c r="E737" s="25" t="n"/>
      <c r="F737" s="25" t="n"/>
      <c r="G737" s="25" t="n"/>
      <c r="H737" s="26" t="n"/>
      <c r="I737" s="23" t="n"/>
      <c r="J737" s="25" t="n"/>
      <c r="K737" s="25" t="n"/>
      <c r="L737" s="25" t="n"/>
      <c r="M737" s="23" t="n"/>
      <c r="N737" s="23" t="n"/>
      <c r="O737" s="27" t="n"/>
      <c r="P737" s="25" t="n"/>
      <c r="Q737" s="28" t="str">
        <f>IF(OR(T737=0,L737="Cobrado",L737="Anulado",NOT(ISNUMBER(U737))),"",MAX(0,INT(Ajustes!$C$5)-INT(U737)))</f>
        <v/>
      </c>
      <c r="R737" s="28" t="str">
        <f>IF(OR(T737=0,L737="Anulado",NOT(ISNUMBER(N737)),NOT(ISNUMBER(I737))),"",IF(INT(N737)=INT(I737),"Sí",IF(INT(N737)&gt;INT(I737),"Tarde","Antes")))</f>
        <v/>
      </c>
      <c r="S737" t="str">
        <f>IF(T737=0,"",IF(L737="","falta el estado",IF(NOT(ISNUMBER(MATCH(L737,Ajustes!$B$9:$B$17,0))),"el estado no es de la lista",IF(E737="","falta el cliente",IF(OR(AND(C737&lt;&gt;"",NOT(ISNUMBER(C737))),AND(I737&lt;&gt;"",NOT(ISNUMBER(I737))),AND(M737&lt;&gt;"",NOT(ISNUMBER(M737))),AND(N737&lt;&gt;"",NOT(ISNUMBER(N737)))),"hay una fecha mal escrita",IF(AND(H737&lt;&gt;"",NOT(ISNUMBER(H737))),"el importe no es un número",IF(C737="","falta «Recibido el»",IF(AND(L737&lt;&gt;"Recibido",L737&lt;&gt;"Anulado",I737=""),"falta la entrega acordada",IF(AND(L737&lt;&gt;"Recibido",L737&lt;&gt;"Anulado",M737=""),"falta la fecha del estado",IF(AND(OR(L737="Entregado",L737="Facturado",L737="Cobrado"),N737=""),"falta «Entregado el»",IF(AND(N737&lt;&gt;"",OR(L737="Recibido",L737="Confirmado",L737="Preparado",L737="En reparto")),"tiene «Entregado el»: cambia el estado",IF(OR(INT(C737)&gt;INT(Ajustes!$C$5),AND(M737&lt;&gt;"",INT(M737)&gt;INT(Ajustes!$C$5)),AND(N737&lt;&gt;"",INT(N737)&gt;INT(Ajustes!$C$5))),"hay una fecha posterior a hoy",IF(AND(M737&lt;&gt;"",INT(M737)&lt;INT(C737)),"la fecha del estado es anterior a «Recibido el»",IF(AND(N737&lt;&gt;"",INT(N737)&lt;INT(C737)),"«Entregado el» es anterior a «Recibido el»",""))))))))))))))</f>
        <v/>
      </c>
      <c r="T737">
        <f>IF(COUNTA(B737:P737)&gt;0,1,0)</f>
        <v>0</v>
      </c>
      <c r="U737" t="str">
        <f>IF(T737=0,"",IF(AND(L737="Recibido",M737=""),IF(C737="","",C737),IF(M737="","",M737)))</f>
        <v/>
      </c>
      <c r="V737" t="str">
        <f>IF(OR(T737=0,NOT(ISNUMBER(MATCH(L737,Ajustes!$B$9:$B$17,0)))),"",IF(INDEX(Ajustes!$C$9:$C$17,MATCH(L737,Ajustes!$B$9:$B$17,0))="","",INDEX(Ajustes!$C$9:$C$17,MATCH(L737,Ajustes!$B$9:$B$17,0))))</f>
        <v/>
      </c>
      <c r="W737">
        <f>IF(AND(T737=1,N737="",OR(L737="Recibido",L737="Confirmado",L737="Preparado",L737="En reparto",L737="Incidencia")),1,0)</f>
        <v>0</v>
      </c>
      <c r="X737">
        <f>IF(S737&lt;&gt;"",1,0)</f>
        <v>0</v>
      </c>
      <c r="Y737">
        <f>IF(A737&lt;&gt;"",1,0)</f>
        <v>0</v>
      </c>
      <c r="Z737">
        <f>IF(T737=1,ROW()-5,0)</f>
        <v>0</v>
      </c>
    </row>
    <row r="738">
      <c r="A738" s="21" t="str">
        <f>IF(T738=0,"",IF(S738&lt;&gt;"","Revisa: "&amp;S738,IF(OR(L738="Cobrado",L738="Anulado"),"",IF(AND(N738="",OR(L738="Recibido",L738="Confirmado",L738="Preparado",L738="En reparto",L738="Incidencia"),ISNUMBER(I738),INT(Ajustes!$C$5)&gt;INT(I738)),"Retrasado",IF(OR(L738="Entregado",L738="Facturado"),IF(AND(ISNUMBER(V738),ISNUMBER(N738),INT(Ajustes!$C$5)-INT(N738)&gt;V738),IF(L738="Entregado","Sin facturar","Cobro vencido"),""),IF(AND(ISNUMBER(V738),ISNUMBER(Q738),Q738&gt;V738),INDEX(Ajustes!$E$9:$E$17,MATCH(L738,Ajustes!$B$9:$B$17,0)),""))))))</f>
        <v/>
      </c>
      <c r="B738" s="22" t="n"/>
      <c r="C738" s="23" t="n"/>
      <c r="D738" s="24" t="n"/>
      <c r="E738" s="25" t="n"/>
      <c r="F738" s="25" t="n"/>
      <c r="G738" s="25" t="n"/>
      <c r="H738" s="26" t="n"/>
      <c r="I738" s="23" t="n"/>
      <c r="J738" s="25" t="n"/>
      <c r="K738" s="25" t="n"/>
      <c r="L738" s="25" t="n"/>
      <c r="M738" s="23" t="n"/>
      <c r="N738" s="23" t="n"/>
      <c r="O738" s="27" t="n"/>
      <c r="P738" s="25" t="n"/>
      <c r="Q738" s="28" t="str">
        <f>IF(OR(T738=0,L738="Cobrado",L738="Anulado",NOT(ISNUMBER(U738))),"",MAX(0,INT(Ajustes!$C$5)-INT(U738)))</f>
        <v/>
      </c>
      <c r="R738" s="28" t="str">
        <f>IF(OR(T738=0,L738="Anulado",NOT(ISNUMBER(N738)),NOT(ISNUMBER(I738))),"",IF(INT(N738)=INT(I738),"Sí",IF(INT(N738)&gt;INT(I738),"Tarde","Antes")))</f>
        <v/>
      </c>
      <c r="S738" t="str">
        <f>IF(T738=0,"",IF(L738="","falta el estado",IF(NOT(ISNUMBER(MATCH(L738,Ajustes!$B$9:$B$17,0))),"el estado no es de la lista",IF(E738="","falta el cliente",IF(OR(AND(C738&lt;&gt;"",NOT(ISNUMBER(C738))),AND(I738&lt;&gt;"",NOT(ISNUMBER(I738))),AND(M738&lt;&gt;"",NOT(ISNUMBER(M738))),AND(N738&lt;&gt;"",NOT(ISNUMBER(N738)))),"hay una fecha mal escrita",IF(AND(H738&lt;&gt;"",NOT(ISNUMBER(H738))),"el importe no es un número",IF(C738="","falta «Recibido el»",IF(AND(L738&lt;&gt;"Recibido",L738&lt;&gt;"Anulado",I738=""),"falta la entrega acordada",IF(AND(L738&lt;&gt;"Recibido",L738&lt;&gt;"Anulado",M738=""),"falta la fecha del estado",IF(AND(OR(L738="Entregado",L738="Facturado",L738="Cobrado"),N738=""),"falta «Entregado el»",IF(AND(N738&lt;&gt;"",OR(L738="Recibido",L738="Confirmado",L738="Preparado",L738="En reparto")),"tiene «Entregado el»: cambia el estado",IF(OR(INT(C738)&gt;INT(Ajustes!$C$5),AND(M738&lt;&gt;"",INT(M738)&gt;INT(Ajustes!$C$5)),AND(N738&lt;&gt;"",INT(N738)&gt;INT(Ajustes!$C$5))),"hay una fecha posterior a hoy",IF(AND(M738&lt;&gt;"",INT(M738)&lt;INT(C738)),"la fecha del estado es anterior a «Recibido el»",IF(AND(N738&lt;&gt;"",INT(N738)&lt;INT(C738)),"«Entregado el» es anterior a «Recibido el»",""))))))))))))))</f>
        <v/>
      </c>
      <c r="T738">
        <f>IF(COUNTA(B738:P738)&gt;0,1,0)</f>
        <v>0</v>
      </c>
      <c r="U738" t="str">
        <f>IF(T738=0,"",IF(AND(L738="Recibido",M738=""),IF(C738="","",C738),IF(M738="","",M738)))</f>
        <v/>
      </c>
      <c r="V738" t="str">
        <f>IF(OR(T738=0,NOT(ISNUMBER(MATCH(L738,Ajustes!$B$9:$B$17,0)))),"",IF(INDEX(Ajustes!$C$9:$C$17,MATCH(L738,Ajustes!$B$9:$B$17,0))="","",INDEX(Ajustes!$C$9:$C$17,MATCH(L738,Ajustes!$B$9:$B$17,0))))</f>
        <v/>
      </c>
      <c r="W738">
        <f>IF(AND(T738=1,N738="",OR(L738="Recibido",L738="Confirmado",L738="Preparado",L738="En reparto",L738="Incidencia")),1,0)</f>
        <v>0</v>
      </c>
      <c r="X738">
        <f>IF(S738&lt;&gt;"",1,0)</f>
        <v>0</v>
      </c>
      <c r="Y738">
        <f>IF(A738&lt;&gt;"",1,0)</f>
        <v>0</v>
      </c>
      <c r="Z738">
        <f>IF(T738=1,ROW()-5,0)</f>
        <v>0</v>
      </c>
    </row>
    <row r="739">
      <c r="A739" s="21" t="str">
        <f>IF(T739=0,"",IF(S739&lt;&gt;"","Revisa: "&amp;S739,IF(OR(L739="Cobrado",L739="Anulado"),"",IF(AND(N739="",OR(L739="Recibido",L739="Confirmado",L739="Preparado",L739="En reparto",L739="Incidencia"),ISNUMBER(I739),INT(Ajustes!$C$5)&gt;INT(I739)),"Retrasado",IF(OR(L739="Entregado",L739="Facturado"),IF(AND(ISNUMBER(V739),ISNUMBER(N739),INT(Ajustes!$C$5)-INT(N739)&gt;V739),IF(L739="Entregado","Sin facturar","Cobro vencido"),""),IF(AND(ISNUMBER(V739),ISNUMBER(Q739),Q739&gt;V739),INDEX(Ajustes!$E$9:$E$17,MATCH(L739,Ajustes!$B$9:$B$17,0)),""))))))</f>
        <v/>
      </c>
      <c r="B739" s="22" t="n"/>
      <c r="C739" s="23" t="n"/>
      <c r="D739" s="24" t="n"/>
      <c r="E739" s="25" t="n"/>
      <c r="F739" s="25" t="n"/>
      <c r="G739" s="25" t="n"/>
      <c r="H739" s="26" t="n"/>
      <c r="I739" s="23" t="n"/>
      <c r="J739" s="25" t="n"/>
      <c r="K739" s="25" t="n"/>
      <c r="L739" s="25" t="n"/>
      <c r="M739" s="23" t="n"/>
      <c r="N739" s="23" t="n"/>
      <c r="O739" s="27" t="n"/>
      <c r="P739" s="25" t="n"/>
      <c r="Q739" s="28" t="str">
        <f>IF(OR(T739=0,L739="Cobrado",L739="Anulado",NOT(ISNUMBER(U739))),"",MAX(0,INT(Ajustes!$C$5)-INT(U739)))</f>
        <v/>
      </c>
      <c r="R739" s="28" t="str">
        <f>IF(OR(T739=0,L739="Anulado",NOT(ISNUMBER(N739)),NOT(ISNUMBER(I739))),"",IF(INT(N739)=INT(I739),"Sí",IF(INT(N739)&gt;INT(I739),"Tarde","Antes")))</f>
        <v/>
      </c>
      <c r="S739" t="str">
        <f>IF(T739=0,"",IF(L739="","falta el estado",IF(NOT(ISNUMBER(MATCH(L739,Ajustes!$B$9:$B$17,0))),"el estado no es de la lista",IF(E739="","falta el cliente",IF(OR(AND(C739&lt;&gt;"",NOT(ISNUMBER(C739))),AND(I739&lt;&gt;"",NOT(ISNUMBER(I739))),AND(M739&lt;&gt;"",NOT(ISNUMBER(M739))),AND(N739&lt;&gt;"",NOT(ISNUMBER(N739)))),"hay una fecha mal escrita",IF(AND(H739&lt;&gt;"",NOT(ISNUMBER(H739))),"el importe no es un número",IF(C739="","falta «Recibido el»",IF(AND(L739&lt;&gt;"Recibido",L739&lt;&gt;"Anulado",I739=""),"falta la entrega acordada",IF(AND(L739&lt;&gt;"Recibido",L739&lt;&gt;"Anulado",M739=""),"falta la fecha del estado",IF(AND(OR(L739="Entregado",L739="Facturado",L739="Cobrado"),N739=""),"falta «Entregado el»",IF(AND(N739&lt;&gt;"",OR(L739="Recibido",L739="Confirmado",L739="Preparado",L739="En reparto")),"tiene «Entregado el»: cambia el estado",IF(OR(INT(C739)&gt;INT(Ajustes!$C$5),AND(M739&lt;&gt;"",INT(M739)&gt;INT(Ajustes!$C$5)),AND(N739&lt;&gt;"",INT(N739)&gt;INT(Ajustes!$C$5))),"hay una fecha posterior a hoy",IF(AND(M739&lt;&gt;"",INT(M739)&lt;INT(C739)),"la fecha del estado es anterior a «Recibido el»",IF(AND(N739&lt;&gt;"",INT(N739)&lt;INT(C739)),"«Entregado el» es anterior a «Recibido el»",""))))))))))))))</f>
        <v/>
      </c>
      <c r="T739">
        <f>IF(COUNTA(B739:P739)&gt;0,1,0)</f>
        <v>0</v>
      </c>
      <c r="U739" t="str">
        <f>IF(T739=0,"",IF(AND(L739="Recibido",M739=""),IF(C739="","",C739),IF(M739="","",M739)))</f>
        <v/>
      </c>
      <c r="V739" t="str">
        <f>IF(OR(T739=0,NOT(ISNUMBER(MATCH(L739,Ajustes!$B$9:$B$17,0)))),"",IF(INDEX(Ajustes!$C$9:$C$17,MATCH(L739,Ajustes!$B$9:$B$17,0))="","",INDEX(Ajustes!$C$9:$C$17,MATCH(L739,Ajustes!$B$9:$B$17,0))))</f>
        <v/>
      </c>
      <c r="W739">
        <f>IF(AND(T739=1,N739="",OR(L739="Recibido",L739="Confirmado",L739="Preparado",L739="En reparto",L739="Incidencia")),1,0)</f>
        <v>0</v>
      </c>
      <c r="X739">
        <f>IF(S739&lt;&gt;"",1,0)</f>
        <v>0</v>
      </c>
      <c r="Y739">
        <f>IF(A739&lt;&gt;"",1,0)</f>
        <v>0</v>
      </c>
      <c r="Z739">
        <f>IF(T739=1,ROW()-5,0)</f>
        <v>0</v>
      </c>
    </row>
    <row r="740">
      <c r="A740" s="21" t="str">
        <f>IF(T740=0,"",IF(S740&lt;&gt;"","Revisa: "&amp;S740,IF(OR(L740="Cobrado",L740="Anulado"),"",IF(AND(N740="",OR(L740="Recibido",L740="Confirmado",L740="Preparado",L740="En reparto",L740="Incidencia"),ISNUMBER(I740),INT(Ajustes!$C$5)&gt;INT(I740)),"Retrasado",IF(OR(L740="Entregado",L740="Facturado"),IF(AND(ISNUMBER(V740),ISNUMBER(N740),INT(Ajustes!$C$5)-INT(N740)&gt;V740),IF(L740="Entregado","Sin facturar","Cobro vencido"),""),IF(AND(ISNUMBER(V740),ISNUMBER(Q740),Q740&gt;V740),INDEX(Ajustes!$E$9:$E$17,MATCH(L740,Ajustes!$B$9:$B$17,0)),""))))))</f>
        <v/>
      </c>
      <c r="B740" s="22" t="n"/>
      <c r="C740" s="23" t="n"/>
      <c r="D740" s="24" t="n"/>
      <c r="E740" s="25" t="n"/>
      <c r="F740" s="25" t="n"/>
      <c r="G740" s="25" t="n"/>
      <c r="H740" s="26" t="n"/>
      <c r="I740" s="23" t="n"/>
      <c r="J740" s="25" t="n"/>
      <c r="K740" s="25" t="n"/>
      <c r="L740" s="25" t="n"/>
      <c r="M740" s="23" t="n"/>
      <c r="N740" s="23" t="n"/>
      <c r="O740" s="27" t="n"/>
      <c r="P740" s="25" t="n"/>
      <c r="Q740" s="28" t="str">
        <f>IF(OR(T740=0,L740="Cobrado",L740="Anulado",NOT(ISNUMBER(U740))),"",MAX(0,INT(Ajustes!$C$5)-INT(U740)))</f>
        <v/>
      </c>
      <c r="R740" s="28" t="str">
        <f>IF(OR(T740=0,L740="Anulado",NOT(ISNUMBER(N740)),NOT(ISNUMBER(I740))),"",IF(INT(N740)=INT(I740),"Sí",IF(INT(N740)&gt;INT(I740),"Tarde","Antes")))</f>
        <v/>
      </c>
      <c r="S740" t="str">
        <f>IF(T740=0,"",IF(L740="","falta el estado",IF(NOT(ISNUMBER(MATCH(L740,Ajustes!$B$9:$B$17,0))),"el estado no es de la lista",IF(E740="","falta el cliente",IF(OR(AND(C740&lt;&gt;"",NOT(ISNUMBER(C740))),AND(I740&lt;&gt;"",NOT(ISNUMBER(I740))),AND(M740&lt;&gt;"",NOT(ISNUMBER(M740))),AND(N740&lt;&gt;"",NOT(ISNUMBER(N740)))),"hay una fecha mal escrita",IF(AND(H740&lt;&gt;"",NOT(ISNUMBER(H740))),"el importe no es un número",IF(C740="","falta «Recibido el»",IF(AND(L740&lt;&gt;"Recibido",L740&lt;&gt;"Anulado",I740=""),"falta la entrega acordada",IF(AND(L740&lt;&gt;"Recibido",L740&lt;&gt;"Anulado",M740=""),"falta la fecha del estado",IF(AND(OR(L740="Entregado",L740="Facturado",L740="Cobrado"),N740=""),"falta «Entregado el»",IF(AND(N740&lt;&gt;"",OR(L740="Recibido",L740="Confirmado",L740="Preparado",L740="En reparto")),"tiene «Entregado el»: cambia el estado",IF(OR(INT(C740)&gt;INT(Ajustes!$C$5),AND(M740&lt;&gt;"",INT(M740)&gt;INT(Ajustes!$C$5)),AND(N740&lt;&gt;"",INT(N740)&gt;INT(Ajustes!$C$5))),"hay una fecha posterior a hoy",IF(AND(M740&lt;&gt;"",INT(M740)&lt;INT(C740)),"la fecha del estado es anterior a «Recibido el»",IF(AND(N740&lt;&gt;"",INT(N740)&lt;INT(C740)),"«Entregado el» es anterior a «Recibido el»",""))))))))))))))</f>
        <v/>
      </c>
      <c r="T740">
        <f>IF(COUNTA(B740:P740)&gt;0,1,0)</f>
        <v>0</v>
      </c>
      <c r="U740" t="str">
        <f>IF(T740=0,"",IF(AND(L740="Recibido",M740=""),IF(C740="","",C740),IF(M740="","",M740)))</f>
        <v/>
      </c>
      <c r="V740" t="str">
        <f>IF(OR(T740=0,NOT(ISNUMBER(MATCH(L740,Ajustes!$B$9:$B$17,0)))),"",IF(INDEX(Ajustes!$C$9:$C$17,MATCH(L740,Ajustes!$B$9:$B$17,0))="","",INDEX(Ajustes!$C$9:$C$17,MATCH(L740,Ajustes!$B$9:$B$17,0))))</f>
        <v/>
      </c>
      <c r="W740">
        <f>IF(AND(T740=1,N740="",OR(L740="Recibido",L740="Confirmado",L740="Preparado",L740="En reparto",L740="Incidencia")),1,0)</f>
        <v>0</v>
      </c>
      <c r="X740">
        <f>IF(S740&lt;&gt;"",1,0)</f>
        <v>0</v>
      </c>
      <c r="Y740">
        <f>IF(A740&lt;&gt;"",1,0)</f>
        <v>0</v>
      </c>
      <c r="Z740">
        <f>IF(T740=1,ROW()-5,0)</f>
        <v>0</v>
      </c>
    </row>
    <row r="741">
      <c r="A741" s="21" t="str">
        <f>IF(T741=0,"",IF(S741&lt;&gt;"","Revisa: "&amp;S741,IF(OR(L741="Cobrado",L741="Anulado"),"",IF(AND(N741="",OR(L741="Recibido",L741="Confirmado",L741="Preparado",L741="En reparto",L741="Incidencia"),ISNUMBER(I741),INT(Ajustes!$C$5)&gt;INT(I741)),"Retrasado",IF(OR(L741="Entregado",L741="Facturado"),IF(AND(ISNUMBER(V741),ISNUMBER(N741),INT(Ajustes!$C$5)-INT(N741)&gt;V741),IF(L741="Entregado","Sin facturar","Cobro vencido"),""),IF(AND(ISNUMBER(V741),ISNUMBER(Q741),Q741&gt;V741),INDEX(Ajustes!$E$9:$E$17,MATCH(L741,Ajustes!$B$9:$B$17,0)),""))))))</f>
        <v/>
      </c>
      <c r="B741" s="22" t="n"/>
      <c r="C741" s="23" t="n"/>
      <c r="D741" s="24" t="n"/>
      <c r="E741" s="25" t="n"/>
      <c r="F741" s="25" t="n"/>
      <c r="G741" s="25" t="n"/>
      <c r="H741" s="26" t="n"/>
      <c r="I741" s="23" t="n"/>
      <c r="J741" s="25" t="n"/>
      <c r="K741" s="25" t="n"/>
      <c r="L741" s="25" t="n"/>
      <c r="M741" s="23" t="n"/>
      <c r="N741" s="23" t="n"/>
      <c r="O741" s="27" t="n"/>
      <c r="P741" s="25" t="n"/>
      <c r="Q741" s="28" t="str">
        <f>IF(OR(T741=0,L741="Cobrado",L741="Anulado",NOT(ISNUMBER(U741))),"",MAX(0,INT(Ajustes!$C$5)-INT(U741)))</f>
        <v/>
      </c>
      <c r="R741" s="28" t="str">
        <f>IF(OR(T741=0,L741="Anulado",NOT(ISNUMBER(N741)),NOT(ISNUMBER(I741))),"",IF(INT(N741)=INT(I741),"Sí",IF(INT(N741)&gt;INT(I741),"Tarde","Antes")))</f>
        <v/>
      </c>
      <c r="S741" t="str">
        <f>IF(T741=0,"",IF(L741="","falta el estado",IF(NOT(ISNUMBER(MATCH(L741,Ajustes!$B$9:$B$17,0))),"el estado no es de la lista",IF(E741="","falta el cliente",IF(OR(AND(C741&lt;&gt;"",NOT(ISNUMBER(C741))),AND(I741&lt;&gt;"",NOT(ISNUMBER(I741))),AND(M741&lt;&gt;"",NOT(ISNUMBER(M741))),AND(N741&lt;&gt;"",NOT(ISNUMBER(N741)))),"hay una fecha mal escrita",IF(AND(H741&lt;&gt;"",NOT(ISNUMBER(H741))),"el importe no es un número",IF(C741="","falta «Recibido el»",IF(AND(L741&lt;&gt;"Recibido",L741&lt;&gt;"Anulado",I741=""),"falta la entrega acordada",IF(AND(L741&lt;&gt;"Recibido",L741&lt;&gt;"Anulado",M741=""),"falta la fecha del estado",IF(AND(OR(L741="Entregado",L741="Facturado",L741="Cobrado"),N741=""),"falta «Entregado el»",IF(AND(N741&lt;&gt;"",OR(L741="Recibido",L741="Confirmado",L741="Preparado",L741="En reparto")),"tiene «Entregado el»: cambia el estado",IF(OR(INT(C741)&gt;INT(Ajustes!$C$5),AND(M741&lt;&gt;"",INT(M741)&gt;INT(Ajustes!$C$5)),AND(N741&lt;&gt;"",INT(N741)&gt;INT(Ajustes!$C$5))),"hay una fecha posterior a hoy",IF(AND(M741&lt;&gt;"",INT(M741)&lt;INT(C741)),"la fecha del estado es anterior a «Recibido el»",IF(AND(N741&lt;&gt;"",INT(N741)&lt;INT(C741)),"«Entregado el» es anterior a «Recibido el»",""))))))))))))))</f>
        <v/>
      </c>
      <c r="T741">
        <f>IF(COUNTA(B741:P741)&gt;0,1,0)</f>
        <v>0</v>
      </c>
      <c r="U741" t="str">
        <f>IF(T741=0,"",IF(AND(L741="Recibido",M741=""),IF(C741="","",C741),IF(M741="","",M741)))</f>
        <v/>
      </c>
      <c r="V741" t="str">
        <f>IF(OR(T741=0,NOT(ISNUMBER(MATCH(L741,Ajustes!$B$9:$B$17,0)))),"",IF(INDEX(Ajustes!$C$9:$C$17,MATCH(L741,Ajustes!$B$9:$B$17,0))="","",INDEX(Ajustes!$C$9:$C$17,MATCH(L741,Ajustes!$B$9:$B$17,0))))</f>
        <v/>
      </c>
      <c r="W741">
        <f>IF(AND(T741=1,N741="",OR(L741="Recibido",L741="Confirmado",L741="Preparado",L741="En reparto",L741="Incidencia")),1,0)</f>
        <v>0</v>
      </c>
      <c r="X741">
        <f>IF(S741&lt;&gt;"",1,0)</f>
        <v>0</v>
      </c>
      <c r="Y741">
        <f>IF(A741&lt;&gt;"",1,0)</f>
        <v>0</v>
      </c>
      <c r="Z741">
        <f>IF(T741=1,ROW()-5,0)</f>
        <v>0</v>
      </c>
    </row>
    <row r="742">
      <c r="A742" s="21" t="str">
        <f>IF(T742=0,"",IF(S742&lt;&gt;"","Revisa: "&amp;S742,IF(OR(L742="Cobrado",L742="Anulado"),"",IF(AND(N742="",OR(L742="Recibido",L742="Confirmado",L742="Preparado",L742="En reparto",L742="Incidencia"),ISNUMBER(I742),INT(Ajustes!$C$5)&gt;INT(I742)),"Retrasado",IF(OR(L742="Entregado",L742="Facturado"),IF(AND(ISNUMBER(V742),ISNUMBER(N742),INT(Ajustes!$C$5)-INT(N742)&gt;V742),IF(L742="Entregado","Sin facturar","Cobro vencido"),""),IF(AND(ISNUMBER(V742),ISNUMBER(Q742),Q742&gt;V742),INDEX(Ajustes!$E$9:$E$17,MATCH(L742,Ajustes!$B$9:$B$17,0)),""))))))</f>
        <v/>
      </c>
      <c r="B742" s="22" t="n"/>
      <c r="C742" s="23" t="n"/>
      <c r="D742" s="24" t="n"/>
      <c r="E742" s="25" t="n"/>
      <c r="F742" s="25" t="n"/>
      <c r="G742" s="25" t="n"/>
      <c r="H742" s="26" t="n"/>
      <c r="I742" s="23" t="n"/>
      <c r="J742" s="25" t="n"/>
      <c r="K742" s="25" t="n"/>
      <c r="L742" s="25" t="n"/>
      <c r="M742" s="23" t="n"/>
      <c r="N742" s="23" t="n"/>
      <c r="O742" s="27" t="n"/>
      <c r="P742" s="25" t="n"/>
      <c r="Q742" s="28" t="str">
        <f>IF(OR(T742=0,L742="Cobrado",L742="Anulado",NOT(ISNUMBER(U742))),"",MAX(0,INT(Ajustes!$C$5)-INT(U742)))</f>
        <v/>
      </c>
      <c r="R742" s="28" t="str">
        <f>IF(OR(T742=0,L742="Anulado",NOT(ISNUMBER(N742)),NOT(ISNUMBER(I742))),"",IF(INT(N742)=INT(I742),"Sí",IF(INT(N742)&gt;INT(I742),"Tarde","Antes")))</f>
        <v/>
      </c>
      <c r="S742" t="str">
        <f>IF(T742=0,"",IF(L742="","falta el estado",IF(NOT(ISNUMBER(MATCH(L742,Ajustes!$B$9:$B$17,0))),"el estado no es de la lista",IF(E742="","falta el cliente",IF(OR(AND(C742&lt;&gt;"",NOT(ISNUMBER(C742))),AND(I742&lt;&gt;"",NOT(ISNUMBER(I742))),AND(M742&lt;&gt;"",NOT(ISNUMBER(M742))),AND(N742&lt;&gt;"",NOT(ISNUMBER(N742)))),"hay una fecha mal escrita",IF(AND(H742&lt;&gt;"",NOT(ISNUMBER(H742))),"el importe no es un número",IF(C742="","falta «Recibido el»",IF(AND(L742&lt;&gt;"Recibido",L742&lt;&gt;"Anulado",I742=""),"falta la entrega acordada",IF(AND(L742&lt;&gt;"Recibido",L742&lt;&gt;"Anulado",M742=""),"falta la fecha del estado",IF(AND(OR(L742="Entregado",L742="Facturado",L742="Cobrado"),N742=""),"falta «Entregado el»",IF(AND(N742&lt;&gt;"",OR(L742="Recibido",L742="Confirmado",L742="Preparado",L742="En reparto")),"tiene «Entregado el»: cambia el estado",IF(OR(INT(C742)&gt;INT(Ajustes!$C$5),AND(M742&lt;&gt;"",INT(M742)&gt;INT(Ajustes!$C$5)),AND(N742&lt;&gt;"",INT(N742)&gt;INT(Ajustes!$C$5))),"hay una fecha posterior a hoy",IF(AND(M742&lt;&gt;"",INT(M742)&lt;INT(C742)),"la fecha del estado es anterior a «Recibido el»",IF(AND(N742&lt;&gt;"",INT(N742)&lt;INT(C742)),"«Entregado el» es anterior a «Recibido el»",""))))))))))))))</f>
        <v/>
      </c>
      <c r="T742">
        <f>IF(COUNTA(B742:P742)&gt;0,1,0)</f>
        <v>0</v>
      </c>
      <c r="U742" t="str">
        <f>IF(T742=0,"",IF(AND(L742="Recibido",M742=""),IF(C742="","",C742),IF(M742="","",M742)))</f>
        <v/>
      </c>
      <c r="V742" t="str">
        <f>IF(OR(T742=0,NOT(ISNUMBER(MATCH(L742,Ajustes!$B$9:$B$17,0)))),"",IF(INDEX(Ajustes!$C$9:$C$17,MATCH(L742,Ajustes!$B$9:$B$17,0))="","",INDEX(Ajustes!$C$9:$C$17,MATCH(L742,Ajustes!$B$9:$B$17,0))))</f>
        <v/>
      </c>
      <c r="W742">
        <f>IF(AND(T742=1,N742="",OR(L742="Recibido",L742="Confirmado",L742="Preparado",L742="En reparto",L742="Incidencia")),1,0)</f>
        <v>0</v>
      </c>
      <c r="X742">
        <f>IF(S742&lt;&gt;"",1,0)</f>
        <v>0</v>
      </c>
      <c r="Y742">
        <f>IF(A742&lt;&gt;"",1,0)</f>
        <v>0</v>
      </c>
      <c r="Z742">
        <f>IF(T742=1,ROW()-5,0)</f>
        <v>0</v>
      </c>
    </row>
    <row r="743">
      <c r="A743" s="21" t="str">
        <f>IF(T743=0,"",IF(S743&lt;&gt;"","Revisa: "&amp;S743,IF(OR(L743="Cobrado",L743="Anulado"),"",IF(AND(N743="",OR(L743="Recibido",L743="Confirmado",L743="Preparado",L743="En reparto",L743="Incidencia"),ISNUMBER(I743),INT(Ajustes!$C$5)&gt;INT(I743)),"Retrasado",IF(OR(L743="Entregado",L743="Facturado"),IF(AND(ISNUMBER(V743),ISNUMBER(N743),INT(Ajustes!$C$5)-INT(N743)&gt;V743),IF(L743="Entregado","Sin facturar","Cobro vencido"),""),IF(AND(ISNUMBER(V743),ISNUMBER(Q743),Q743&gt;V743),INDEX(Ajustes!$E$9:$E$17,MATCH(L743,Ajustes!$B$9:$B$17,0)),""))))))</f>
        <v/>
      </c>
      <c r="B743" s="22" t="n"/>
      <c r="C743" s="23" t="n"/>
      <c r="D743" s="24" t="n"/>
      <c r="E743" s="25" t="n"/>
      <c r="F743" s="25" t="n"/>
      <c r="G743" s="25" t="n"/>
      <c r="H743" s="26" t="n"/>
      <c r="I743" s="23" t="n"/>
      <c r="J743" s="25" t="n"/>
      <c r="K743" s="25" t="n"/>
      <c r="L743" s="25" t="n"/>
      <c r="M743" s="23" t="n"/>
      <c r="N743" s="23" t="n"/>
      <c r="O743" s="27" t="n"/>
      <c r="P743" s="25" t="n"/>
      <c r="Q743" s="28" t="str">
        <f>IF(OR(T743=0,L743="Cobrado",L743="Anulado",NOT(ISNUMBER(U743))),"",MAX(0,INT(Ajustes!$C$5)-INT(U743)))</f>
        <v/>
      </c>
      <c r="R743" s="28" t="str">
        <f>IF(OR(T743=0,L743="Anulado",NOT(ISNUMBER(N743)),NOT(ISNUMBER(I743))),"",IF(INT(N743)=INT(I743),"Sí",IF(INT(N743)&gt;INT(I743),"Tarde","Antes")))</f>
        <v/>
      </c>
      <c r="S743" t="str">
        <f>IF(T743=0,"",IF(L743="","falta el estado",IF(NOT(ISNUMBER(MATCH(L743,Ajustes!$B$9:$B$17,0))),"el estado no es de la lista",IF(E743="","falta el cliente",IF(OR(AND(C743&lt;&gt;"",NOT(ISNUMBER(C743))),AND(I743&lt;&gt;"",NOT(ISNUMBER(I743))),AND(M743&lt;&gt;"",NOT(ISNUMBER(M743))),AND(N743&lt;&gt;"",NOT(ISNUMBER(N743)))),"hay una fecha mal escrita",IF(AND(H743&lt;&gt;"",NOT(ISNUMBER(H743))),"el importe no es un número",IF(C743="","falta «Recibido el»",IF(AND(L743&lt;&gt;"Recibido",L743&lt;&gt;"Anulado",I743=""),"falta la entrega acordada",IF(AND(L743&lt;&gt;"Recibido",L743&lt;&gt;"Anulado",M743=""),"falta la fecha del estado",IF(AND(OR(L743="Entregado",L743="Facturado",L743="Cobrado"),N743=""),"falta «Entregado el»",IF(AND(N743&lt;&gt;"",OR(L743="Recibido",L743="Confirmado",L743="Preparado",L743="En reparto")),"tiene «Entregado el»: cambia el estado",IF(OR(INT(C743)&gt;INT(Ajustes!$C$5),AND(M743&lt;&gt;"",INT(M743)&gt;INT(Ajustes!$C$5)),AND(N743&lt;&gt;"",INT(N743)&gt;INT(Ajustes!$C$5))),"hay una fecha posterior a hoy",IF(AND(M743&lt;&gt;"",INT(M743)&lt;INT(C743)),"la fecha del estado es anterior a «Recibido el»",IF(AND(N743&lt;&gt;"",INT(N743)&lt;INT(C743)),"«Entregado el» es anterior a «Recibido el»",""))))))))))))))</f>
        <v/>
      </c>
      <c r="T743">
        <f>IF(COUNTA(B743:P743)&gt;0,1,0)</f>
        <v>0</v>
      </c>
      <c r="U743" t="str">
        <f>IF(T743=0,"",IF(AND(L743="Recibido",M743=""),IF(C743="","",C743),IF(M743="","",M743)))</f>
        <v/>
      </c>
      <c r="V743" t="str">
        <f>IF(OR(T743=0,NOT(ISNUMBER(MATCH(L743,Ajustes!$B$9:$B$17,0)))),"",IF(INDEX(Ajustes!$C$9:$C$17,MATCH(L743,Ajustes!$B$9:$B$17,0))="","",INDEX(Ajustes!$C$9:$C$17,MATCH(L743,Ajustes!$B$9:$B$17,0))))</f>
        <v/>
      </c>
      <c r="W743">
        <f>IF(AND(T743=1,N743="",OR(L743="Recibido",L743="Confirmado",L743="Preparado",L743="En reparto",L743="Incidencia")),1,0)</f>
        <v>0</v>
      </c>
      <c r="X743">
        <f>IF(S743&lt;&gt;"",1,0)</f>
        <v>0</v>
      </c>
      <c r="Y743">
        <f>IF(A743&lt;&gt;"",1,0)</f>
        <v>0</v>
      </c>
      <c r="Z743">
        <f>IF(T743=1,ROW()-5,0)</f>
        <v>0</v>
      </c>
    </row>
    <row r="744">
      <c r="A744" s="21" t="str">
        <f>IF(T744=0,"",IF(S744&lt;&gt;"","Revisa: "&amp;S744,IF(OR(L744="Cobrado",L744="Anulado"),"",IF(AND(N744="",OR(L744="Recibido",L744="Confirmado",L744="Preparado",L744="En reparto",L744="Incidencia"),ISNUMBER(I744),INT(Ajustes!$C$5)&gt;INT(I744)),"Retrasado",IF(OR(L744="Entregado",L744="Facturado"),IF(AND(ISNUMBER(V744),ISNUMBER(N744),INT(Ajustes!$C$5)-INT(N744)&gt;V744),IF(L744="Entregado","Sin facturar","Cobro vencido"),""),IF(AND(ISNUMBER(V744),ISNUMBER(Q744),Q744&gt;V744),INDEX(Ajustes!$E$9:$E$17,MATCH(L744,Ajustes!$B$9:$B$17,0)),""))))))</f>
        <v/>
      </c>
      <c r="B744" s="22" t="n"/>
      <c r="C744" s="23" t="n"/>
      <c r="D744" s="24" t="n"/>
      <c r="E744" s="25" t="n"/>
      <c r="F744" s="25" t="n"/>
      <c r="G744" s="25" t="n"/>
      <c r="H744" s="26" t="n"/>
      <c r="I744" s="23" t="n"/>
      <c r="J744" s="25" t="n"/>
      <c r="K744" s="25" t="n"/>
      <c r="L744" s="25" t="n"/>
      <c r="M744" s="23" t="n"/>
      <c r="N744" s="23" t="n"/>
      <c r="O744" s="27" t="n"/>
      <c r="P744" s="25" t="n"/>
      <c r="Q744" s="28" t="str">
        <f>IF(OR(T744=0,L744="Cobrado",L744="Anulado",NOT(ISNUMBER(U744))),"",MAX(0,INT(Ajustes!$C$5)-INT(U744)))</f>
        <v/>
      </c>
      <c r="R744" s="28" t="str">
        <f>IF(OR(T744=0,L744="Anulado",NOT(ISNUMBER(N744)),NOT(ISNUMBER(I744))),"",IF(INT(N744)=INT(I744),"Sí",IF(INT(N744)&gt;INT(I744),"Tarde","Antes")))</f>
        <v/>
      </c>
      <c r="S744" t="str">
        <f>IF(T744=0,"",IF(L744="","falta el estado",IF(NOT(ISNUMBER(MATCH(L744,Ajustes!$B$9:$B$17,0))),"el estado no es de la lista",IF(E744="","falta el cliente",IF(OR(AND(C744&lt;&gt;"",NOT(ISNUMBER(C744))),AND(I744&lt;&gt;"",NOT(ISNUMBER(I744))),AND(M744&lt;&gt;"",NOT(ISNUMBER(M744))),AND(N744&lt;&gt;"",NOT(ISNUMBER(N744)))),"hay una fecha mal escrita",IF(AND(H744&lt;&gt;"",NOT(ISNUMBER(H744))),"el importe no es un número",IF(C744="","falta «Recibido el»",IF(AND(L744&lt;&gt;"Recibido",L744&lt;&gt;"Anulado",I744=""),"falta la entrega acordada",IF(AND(L744&lt;&gt;"Recibido",L744&lt;&gt;"Anulado",M744=""),"falta la fecha del estado",IF(AND(OR(L744="Entregado",L744="Facturado",L744="Cobrado"),N744=""),"falta «Entregado el»",IF(AND(N744&lt;&gt;"",OR(L744="Recibido",L744="Confirmado",L744="Preparado",L744="En reparto")),"tiene «Entregado el»: cambia el estado",IF(OR(INT(C744)&gt;INT(Ajustes!$C$5),AND(M744&lt;&gt;"",INT(M744)&gt;INT(Ajustes!$C$5)),AND(N744&lt;&gt;"",INT(N744)&gt;INT(Ajustes!$C$5))),"hay una fecha posterior a hoy",IF(AND(M744&lt;&gt;"",INT(M744)&lt;INT(C744)),"la fecha del estado es anterior a «Recibido el»",IF(AND(N744&lt;&gt;"",INT(N744)&lt;INT(C744)),"«Entregado el» es anterior a «Recibido el»",""))))))))))))))</f>
        <v/>
      </c>
      <c r="T744">
        <f>IF(COUNTA(B744:P744)&gt;0,1,0)</f>
        <v>0</v>
      </c>
      <c r="U744" t="str">
        <f>IF(T744=0,"",IF(AND(L744="Recibido",M744=""),IF(C744="","",C744),IF(M744="","",M744)))</f>
        <v/>
      </c>
      <c r="V744" t="str">
        <f>IF(OR(T744=0,NOT(ISNUMBER(MATCH(L744,Ajustes!$B$9:$B$17,0)))),"",IF(INDEX(Ajustes!$C$9:$C$17,MATCH(L744,Ajustes!$B$9:$B$17,0))="","",INDEX(Ajustes!$C$9:$C$17,MATCH(L744,Ajustes!$B$9:$B$17,0))))</f>
        <v/>
      </c>
      <c r="W744">
        <f>IF(AND(T744=1,N744="",OR(L744="Recibido",L744="Confirmado",L744="Preparado",L744="En reparto",L744="Incidencia")),1,0)</f>
        <v>0</v>
      </c>
      <c r="X744">
        <f>IF(S744&lt;&gt;"",1,0)</f>
        <v>0</v>
      </c>
      <c r="Y744">
        <f>IF(A744&lt;&gt;"",1,0)</f>
        <v>0</v>
      </c>
      <c r="Z744">
        <f>IF(T744=1,ROW()-5,0)</f>
        <v>0</v>
      </c>
    </row>
    <row r="745">
      <c r="A745" s="21" t="str">
        <f>IF(T745=0,"",IF(S745&lt;&gt;"","Revisa: "&amp;S745,IF(OR(L745="Cobrado",L745="Anulado"),"",IF(AND(N745="",OR(L745="Recibido",L745="Confirmado",L745="Preparado",L745="En reparto",L745="Incidencia"),ISNUMBER(I745),INT(Ajustes!$C$5)&gt;INT(I745)),"Retrasado",IF(OR(L745="Entregado",L745="Facturado"),IF(AND(ISNUMBER(V745),ISNUMBER(N745),INT(Ajustes!$C$5)-INT(N745)&gt;V745),IF(L745="Entregado","Sin facturar","Cobro vencido"),""),IF(AND(ISNUMBER(V745),ISNUMBER(Q745),Q745&gt;V745),INDEX(Ajustes!$E$9:$E$17,MATCH(L745,Ajustes!$B$9:$B$17,0)),""))))))</f>
        <v/>
      </c>
      <c r="B745" s="22" t="n"/>
      <c r="C745" s="23" t="n"/>
      <c r="D745" s="24" t="n"/>
      <c r="E745" s="25" t="n"/>
      <c r="F745" s="25" t="n"/>
      <c r="G745" s="25" t="n"/>
      <c r="H745" s="26" t="n"/>
      <c r="I745" s="23" t="n"/>
      <c r="J745" s="25" t="n"/>
      <c r="K745" s="25" t="n"/>
      <c r="L745" s="25" t="n"/>
      <c r="M745" s="23" t="n"/>
      <c r="N745" s="23" t="n"/>
      <c r="O745" s="27" t="n"/>
      <c r="P745" s="25" t="n"/>
      <c r="Q745" s="28" t="str">
        <f>IF(OR(T745=0,L745="Cobrado",L745="Anulado",NOT(ISNUMBER(U745))),"",MAX(0,INT(Ajustes!$C$5)-INT(U745)))</f>
        <v/>
      </c>
      <c r="R745" s="28" t="str">
        <f>IF(OR(T745=0,L745="Anulado",NOT(ISNUMBER(N745)),NOT(ISNUMBER(I745))),"",IF(INT(N745)=INT(I745),"Sí",IF(INT(N745)&gt;INT(I745),"Tarde","Antes")))</f>
        <v/>
      </c>
      <c r="S745" t="str">
        <f>IF(T745=0,"",IF(L745="","falta el estado",IF(NOT(ISNUMBER(MATCH(L745,Ajustes!$B$9:$B$17,0))),"el estado no es de la lista",IF(E745="","falta el cliente",IF(OR(AND(C745&lt;&gt;"",NOT(ISNUMBER(C745))),AND(I745&lt;&gt;"",NOT(ISNUMBER(I745))),AND(M745&lt;&gt;"",NOT(ISNUMBER(M745))),AND(N745&lt;&gt;"",NOT(ISNUMBER(N745)))),"hay una fecha mal escrita",IF(AND(H745&lt;&gt;"",NOT(ISNUMBER(H745))),"el importe no es un número",IF(C745="","falta «Recibido el»",IF(AND(L745&lt;&gt;"Recibido",L745&lt;&gt;"Anulado",I745=""),"falta la entrega acordada",IF(AND(L745&lt;&gt;"Recibido",L745&lt;&gt;"Anulado",M745=""),"falta la fecha del estado",IF(AND(OR(L745="Entregado",L745="Facturado",L745="Cobrado"),N745=""),"falta «Entregado el»",IF(AND(N745&lt;&gt;"",OR(L745="Recibido",L745="Confirmado",L745="Preparado",L745="En reparto")),"tiene «Entregado el»: cambia el estado",IF(OR(INT(C745)&gt;INT(Ajustes!$C$5),AND(M745&lt;&gt;"",INT(M745)&gt;INT(Ajustes!$C$5)),AND(N745&lt;&gt;"",INT(N745)&gt;INT(Ajustes!$C$5))),"hay una fecha posterior a hoy",IF(AND(M745&lt;&gt;"",INT(M745)&lt;INT(C745)),"la fecha del estado es anterior a «Recibido el»",IF(AND(N745&lt;&gt;"",INT(N745)&lt;INT(C745)),"«Entregado el» es anterior a «Recibido el»",""))))))))))))))</f>
        <v/>
      </c>
      <c r="T745">
        <f>IF(COUNTA(B745:P745)&gt;0,1,0)</f>
        <v>0</v>
      </c>
      <c r="U745" t="str">
        <f>IF(T745=0,"",IF(AND(L745="Recibido",M745=""),IF(C745="","",C745),IF(M745="","",M745)))</f>
        <v/>
      </c>
      <c r="V745" t="str">
        <f>IF(OR(T745=0,NOT(ISNUMBER(MATCH(L745,Ajustes!$B$9:$B$17,0)))),"",IF(INDEX(Ajustes!$C$9:$C$17,MATCH(L745,Ajustes!$B$9:$B$17,0))="","",INDEX(Ajustes!$C$9:$C$17,MATCH(L745,Ajustes!$B$9:$B$17,0))))</f>
        <v/>
      </c>
      <c r="W745">
        <f>IF(AND(T745=1,N745="",OR(L745="Recibido",L745="Confirmado",L745="Preparado",L745="En reparto",L745="Incidencia")),1,0)</f>
        <v>0</v>
      </c>
      <c r="X745">
        <f>IF(S745&lt;&gt;"",1,0)</f>
        <v>0</v>
      </c>
      <c r="Y745">
        <f>IF(A745&lt;&gt;"",1,0)</f>
        <v>0</v>
      </c>
      <c r="Z745">
        <f>IF(T745=1,ROW()-5,0)</f>
        <v>0</v>
      </c>
    </row>
    <row r="746">
      <c r="A746" s="21" t="str">
        <f>IF(T746=0,"",IF(S746&lt;&gt;"","Revisa: "&amp;S746,IF(OR(L746="Cobrado",L746="Anulado"),"",IF(AND(N746="",OR(L746="Recibido",L746="Confirmado",L746="Preparado",L746="En reparto",L746="Incidencia"),ISNUMBER(I746),INT(Ajustes!$C$5)&gt;INT(I746)),"Retrasado",IF(OR(L746="Entregado",L746="Facturado"),IF(AND(ISNUMBER(V746),ISNUMBER(N746),INT(Ajustes!$C$5)-INT(N746)&gt;V746),IF(L746="Entregado","Sin facturar","Cobro vencido"),""),IF(AND(ISNUMBER(V746),ISNUMBER(Q746),Q746&gt;V746),INDEX(Ajustes!$E$9:$E$17,MATCH(L746,Ajustes!$B$9:$B$17,0)),""))))))</f>
        <v/>
      </c>
      <c r="B746" s="22" t="n"/>
      <c r="C746" s="23" t="n"/>
      <c r="D746" s="24" t="n"/>
      <c r="E746" s="25" t="n"/>
      <c r="F746" s="25" t="n"/>
      <c r="G746" s="25" t="n"/>
      <c r="H746" s="26" t="n"/>
      <c r="I746" s="23" t="n"/>
      <c r="J746" s="25" t="n"/>
      <c r="K746" s="25" t="n"/>
      <c r="L746" s="25" t="n"/>
      <c r="M746" s="23" t="n"/>
      <c r="N746" s="23" t="n"/>
      <c r="O746" s="27" t="n"/>
      <c r="P746" s="25" t="n"/>
      <c r="Q746" s="28" t="str">
        <f>IF(OR(T746=0,L746="Cobrado",L746="Anulado",NOT(ISNUMBER(U746))),"",MAX(0,INT(Ajustes!$C$5)-INT(U746)))</f>
        <v/>
      </c>
      <c r="R746" s="28" t="str">
        <f>IF(OR(T746=0,L746="Anulado",NOT(ISNUMBER(N746)),NOT(ISNUMBER(I746))),"",IF(INT(N746)=INT(I746),"Sí",IF(INT(N746)&gt;INT(I746),"Tarde","Antes")))</f>
        <v/>
      </c>
      <c r="S746" t="str">
        <f>IF(T746=0,"",IF(L746="","falta el estado",IF(NOT(ISNUMBER(MATCH(L746,Ajustes!$B$9:$B$17,0))),"el estado no es de la lista",IF(E746="","falta el cliente",IF(OR(AND(C746&lt;&gt;"",NOT(ISNUMBER(C746))),AND(I746&lt;&gt;"",NOT(ISNUMBER(I746))),AND(M746&lt;&gt;"",NOT(ISNUMBER(M746))),AND(N746&lt;&gt;"",NOT(ISNUMBER(N746)))),"hay una fecha mal escrita",IF(AND(H746&lt;&gt;"",NOT(ISNUMBER(H746))),"el importe no es un número",IF(C746="","falta «Recibido el»",IF(AND(L746&lt;&gt;"Recibido",L746&lt;&gt;"Anulado",I746=""),"falta la entrega acordada",IF(AND(L746&lt;&gt;"Recibido",L746&lt;&gt;"Anulado",M746=""),"falta la fecha del estado",IF(AND(OR(L746="Entregado",L746="Facturado",L746="Cobrado"),N746=""),"falta «Entregado el»",IF(AND(N746&lt;&gt;"",OR(L746="Recibido",L746="Confirmado",L746="Preparado",L746="En reparto")),"tiene «Entregado el»: cambia el estado",IF(OR(INT(C746)&gt;INT(Ajustes!$C$5),AND(M746&lt;&gt;"",INT(M746)&gt;INT(Ajustes!$C$5)),AND(N746&lt;&gt;"",INT(N746)&gt;INT(Ajustes!$C$5))),"hay una fecha posterior a hoy",IF(AND(M746&lt;&gt;"",INT(M746)&lt;INT(C746)),"la fecha del estado es anterior a «Recibido el»",IF(AND(N746&lt;&gt;"",INT(N746)&lt;INT(C746)),"«Entregado el» es anterior a «Recibido el»",""))))))))))))))</f>
        <v/>
      </c>
      <c r="T746">
        <f>IF(COUNTA(B746:P746)&gt;0,1,0)</f>
        <v>0</v>
      </c>
      <c r="U746" t="str">
        <f>IF(T746=0,"",IF(AND(L746="Recibido",M746=""),IF(C746="","",C746),IF(M746="","",M746)))</f>
        <v/>
      </c>
      <c r="V746" t="str">
        <f>IF(OR(T746=0,NOT(ISNUMBER(MATCH(L746,Ajustes!$B$9:$B$17,0)))),"",IF(INDEX(Ajustes!$C$9:$C$17,MATCH(L746,Ajustes!$B$9:$B$17,0))="","",INDEX(Ajustes!$C$9:$C$17,MATCH(L746,Ajustes!$B$9:$B$17,0))))</f>
        <v/>
      </c>
      <c r="W746">
        <f>IF(AND(T746=1,N746="",OR(L746="Recibido",L746="Confirmado",L746="Preparado",L746="En reparto",L746="Incidencia")),1,0)</f>
        <v>0</v>
      </c>
      <c r="X746">
        <f>IF(S746&lt;&gt;"",1,0)</f>
        <v>0</v>
      </c>
      <c r="Y746">
        <f>IF(A746&lt;&gt;"",1,0)</f>
        <v>0</v>
      </c>
      <c r="Z746">
        <f>IF(T746=1,ROW()-5,0)</f>
        <v>0</v>
      </c>
    </row>
    <row r="747">
      <c r="A747" s="21" t="str">
        <f>IF(T747=0,"",IF(S747&lt;&gt;"","Revisa: "&amp;S747,IF(OR(L747="Cobrado",L747="Anulado"),"",IF(AND(N747="",OR(L747="Recibido",L747="Confirmado",L747="Preparado",L747="En reparto",L747="Incidencia"),ISNUMBER(I747),INT(Ajustes!$C$5)&gt;INT(I747)),"Retrasado",IF(OR(L747="Entregado",L747="Facturado"),IF(AND(ISNUMBER(V747),ISNUMBER(N747),INT(Ajustes!$C$5)-INT(N747)&gt;V747),IF(L747="Entregado","Sin facturar","Cobro vencido"),""),IF(AND(ISNUMBER(V747),ISNUMBER(Q747),Q747&gt;V747),INDEX(Ajustes!$E$9:$E$17,MATCH(L747,Ajustes!$B$9:$B$17,0)),""))))))</f>
        <v/>
      </c>
      <c r="B747" s="22" t="n"/>
      <c r="C747" s="23" t="n"/>
      <c r="D747" s="24" t="n"/>
      <c r="E747" s="25" t="n"/>
      <c r="F747" s="25" t="n"/>
      <c r="G747" s="25" t="n"/>
      <c r="H747" s="26" t="n"/>
      <c r="I747" s="23" t="n"/>
      <c r="J747" s="25" t="n"/>
      <c r="K747" s="25" t="n"/>
      <c r="L747" s="25" t="n"/>
      <c r="M747" s="23" t="n"/>
      <c r="N747" s="23" t="n"/>
      <c r="O747" s="27" t="n"/>
      <c r="P747" s="25" t="n"/>
      <c r="Q747" s="28" t="str">
        <f>IF(OR(T747=0,L747="Cobrado",L747="Anulado",NOT(ISNUMBER(U747))),"",MAX(0,INT(Ajustes!$C$5)-INT(U747)))</f>
        <v/>
      </c>
      <c r="R747" s="28" t="str">
        <f>IF(OR(T747=0,L747="Anulado",NOT(ISNUMBER(N747)),NOT(ISNUMBER(I747))),"",IF(INT(N747)=INT(I747),"Sí",IF(INT(N747)&gt;INT(I747),"Tarde","Antes")))</f>
        <v/>
      </c>
      <c r="S747" t="str">
        <f>IF(T747=0,"",IF(L747="","falta el estado",IF(NOT(ISNUMBER(MATCH(L747,Ajustes!$B$9:$B$17,0))),"el estado no es de la lista",IF(E747="","falta el cliente",IF(OR(AND(C747&lt;&gt;"",NOT(ISNUMBER(C747))),AND(I747&lt;&gt;"",NOT(ISNUMBER(I747))),AND(M747&lt;&gt;"",NOT(ISNUMBER(M747))),AND(N747&lt;&gt;"",NOT(ISNUMBER(N747)))),"hay una fecha mal escrita",IF(AND(H747&lt;&gt;"",NOT(ISNUMBER(H747))),"el importe no es un número",IF(C747="","falta «Recibido el»",IF(AND(L747&lt;&gt;"Recibido",L747&lt;&gt;"Anulado",I747=""),"falta la entrega acordada",IF(AND(L747&lt;&gt;"Recibido",L747&lt;&gt;"Anulado",M747=""),"falta la fecha del estado",IF(AND(OR(L747="Entregado",L747="Facturado",L747="Cobrado"),N747=""),"falta «Entregado el»",IF(AND(N747&lt;&gt;"",OR(L747="Recibido",L747="Confirmado",L747="Preparado",L747="En reparto")),"tiene «Entregado el»: cambia el estado",IF(OR(INT(C747)&gt;INT(Ajustes!$C$5),AND(M747&lt;&gt;"",INT(M747)&gt;INT(Ajustes!$C$5)),AND(N747&lt;&gt;"",INT(N747)&gt;INT(Ajustes!$C$5))),"hay una fecha posterior a hoy",IF(AND(M747&lt;&gt;"",INT(M747)&lt;INT(C747)),"la fecha del estado es anterior a «Recibido el»",IF(AND(N747&lt;&gt;"",INT(N747)&lt;INT(C747)),"«Entregado el» es anterior a «Recibido el»",""))))))))))))))</f>
        <v/>
      </c>
      <c r="T747">
        <f>IF(COUNTA(B747:P747)&gt;0,1,0)</f>
        <v>0</v>
      </c>
      <c r="U747" t="str">
        <f>IF(T747=0,"",IF(AND(L747="Recibido",M747=""),IF(C747="","",C747),IF(M747="","",M747)))</f>
        <v/>
      </c>
      <c r="V747" t="str">
        <f>IF(OR(T747=0,NOT(ISNUMBER(MATCH(L747,Ajustes!$B$9:$B$17,0)))),"",IF(INDEX(Ajustes!$C$9:$C$17,MATCH(L747,Ajustes!$B$9:$B$17,0))="","",INDEX(Ajustes!$C$9:$C$17,MATCH(L747,Ajustes!$B$9:$B$17,0))))</f>
        <v/>
      </c>
      <c r="W747">
        <f>IF(AND(T747=1,N747="",OR(L747="Recibido",L747="Confirmado",L747="Preparado",L747="En reparto",L747="Incidencia")),1,0)</f>
        <v>0</v>
      </c>
      <c r="X747">
        <f>IF(S747&lt;&gt;"",1,0)</f>
        <v>0</v>
      </c>
      <c r="Y747">
        <f>IF(A747&lt;&gt;"",1,0)</f>
        <v>0</v>
      </c>
      <c r="Z747">
        <f>IF(T747=1,ROW()-5,0)</f>
        <v>0</v>
      </c>
    </row>
    <row r="748">
      <c r="A748" s="21" t="str">
        <f>IF(T748=0,"",IF(S748&lt;&gt;"","Revisa: "&amp;S748,IF(OR(L748="Cobrado",L748="Anulado"),"",IF(AND(N748="",OR(L748="Recibido",L748="Confirmado",L748="Preparado",L748="En reparto",L748="Incidencia"),ISNUMBER(I748),INT(Ajustes!$C$5)&gt;INT(I748)),"Retrasado",IF(OR(L748="Entregado",L748="Facturado"),IF(AND(ISNUMBER(V748),ISNUMBER(N748),INT(Ajustes!$C$5)-INT(N748)&gt;V748),IF(L748="Entregado","Sin facturar","Cobro vencido"),""),IF(AND(ISNUMBER(V748),ISNUMBER(Q748),Q748&gt;V748),INDEX(Ajustes!$E$9:$E$17,MATCH(L748,Ajustes!$B$9:$B$17,0)),""))))))</f>
        <v/>
      </c>
      <c r="B748" s="22" t="n"/>
      <c r="C748" s="23" t="n"/>
      <c r="D748" s="24" t="n"/>
      <c r="E748" s="25" t="n"/>
      <c r="F748" s="25" t="n"/>
      <c r="G748" s="25" t="n"/>
      <c r="H748" s="26" t="n"/>
      <c r="I748" s="23" t="n"/>
      <c r="J748" s="25" t="n"/>
      <c r="K748" s="25" t="n"/>
      <c r="L748" s="25" t="n"/>
      <c r="M748" s="23" t="n"/>
      <c r="N748" s="23" t="n"/>
      <c r="O748" s="27" t="n"/>
      <c r="P748" s="25" t="n"/>
      <c r="Q748" s="28" t="str">
        <f>IF(OR(T748=0,L748="Cobrado",L748="Anulado",NOT(ISNUMBER(U748))),"",MAX(0,INT(Ajustes!$C$5)-INT(U748)))</f>
        <v/>
      </c>
      <c r="R748" s="28" t="str">
        <f>IF(OR(T748=0,L748="Anulado",NOT(ISNUMBER(N748)),NOT(ISNUMBER(I748))),"",IF(INT(N748)=INT(I748),"Sí",IF(INT(N748)&gt;INT(I748),"Tarde","Antes")))</f>
        <v/>
      </c>
      <c r="S748" t="str">
        <f>IF(T748=0,"",IF(L748="","falta el estado",IF(NOT(ISNUMBER(MATCH(L748,Ajustes!$B$9:$B$17,0))),"el estado no es de la lista",IF(E748="","falta el cliente",IF(OR(AND(C748&lt;&gt;"",NOT(ISNUMBER(C748))),AND(I748&lt;&gt;"",NOT(ISNUMBER(I748))),AND(M748&lt;&gt;"",NOT(ISNUMBER(M748))),AND(N748&lt;&gt;"",NOT(ISNUMBER(N748)))),"hay una fecha mal escrita",IF(AND(H748&lt;&gt;"",NOT(ISNUMBER(H748))),"el importe no es un número",IF(C748="","falta «Recibido el»",IF(AND(L748&lt;&gt;"Recibido",L748&lt;&gt;"Anulado",I748=""),"falta la entrega acordada",IF(AND(L748&lt;&gt;"Recibido",L748&lt;&gt;"Anulado",M748=""),"falta la fecha del estado",IF(AND(OR(L748="Entregado",L748="Facturado",L748="Cobrado"),N748=""),"falta «Entregado el»",IF(AND(N748&lt;&gt;"",OR(L748="Recibido",L748="Confirmado",L748="Preparado",L748="En reparto")),"tiene «Entregado el»: cambia el estado",IF(OR(INT(C748)&gt;INT(Ajustes!$C$5),AND(M748&lt;&gt;"",INT(M748)&gt;INT(Ajustes!$C$5)),AND(N748&lt;&gt;"",INT(N748)&gt;INT(Ajustes!$C$5))),"hay una fecha posterior a hoy",IF(AND(M748&lt;&gt;"",INT(M748)&lt;INT(C748)),"la fecha del estado es anterior a «Recibido el»",IF(AND(N748&lt;&gt;"",INT(N748)&lt;INT(C748)),"«Entregado el» es anterior a «Recibido el»",""))))))))))))))</f>
        <v/>
      </c>
      <c r="T748">
        <f>IF(COUNTA(B748:P748)&gt;0,1,0)</f>
        <v>0</v>
      </c>
      <c r="U748" t="str">
        <f>IF(T748=0,"",IF(AND(L748="Recibido",M748=""),IF(C748="","",C748),IF(M748="","",M748)))</f>
        <v/>
      </c>
      <c r="V748" t="str">
        <f>IF(OR(T748=0,NOT(ISNUMBER(MATCH(L748,Ajustes!$B$9:$B$17,0)))),"",IF(INDEX(Ajustes!$C$9:$C$17,MATCH(L748,Ajustes!$B$9:$B$17,0))="","",INDEX(Ajustes!$C$9:$C$17,MATCH(L748,Ajustes!$B$9:$B$17,0))))</f>
        <v/>
      </c>
      <c r="W748">
        <f>IF(AND(T748=1,N748="",OR(L748="Recibido",L748="Confirmado",L748="Preparado",L748="En reparto",L748="Incidencia")),1,0)</f>
        <v>0</v>
      </c>
      <c r="X748">
        <f>IF(S748&lt;&gt;"",1,0)</f>
        <v>0</v>
      </c>
      <c r="Y748">
        <f>IF(A748&lt;&gt;"",1,0)</f>
        <v>0</v>
      </c>
      <c r="Z748">
        <f>IF(T748=1,ROW()-5,0)</f>
        <v>0</v>
      </c>
    </row>
    <row r="749">
      <c r="A749" s="21" t="str">
        <f>IF(T749=0,"",IF(S749&lt;&gt;"","Revisa: "&amp;S749,IF(OR(L749="Cobrado",L749="Anulado"),"",IF(AND(N749="",OR(L749="Recibido",L749="Confirmado",L749="Preparado",L749="En reparto",L749="Incidencia"),ISNUMBER(I749),INT(Ajustes!$C$5)&gt;INT(I749)),"Retrasado",IF(OR(L749="Entregado",L749="Facturado"),IF(AND(ISNUMBER(V749),ISNUMBER(N749),INT(Ajustes!$C$5)-INT(N749)&gt;V749),IF(L749="Entregado","Sin facturar","Cobro vencido"),""),IF(AND(ISNUMBER(V749),ISNUMBER(Q749),Q749&gt;V749),INDEX(Ajustes!$E$9:$E$17,MATCH(L749,Ajustes!$B$9:$B$17,0)),""))))))</f>
        <v/>
      </c>
      <c r="B749" s="22" t="n"/>
      <c r="C749" s="23" t="n"/>
      <c r="D749" s="24" t="n"/>
      <c r="E749" s="25" t="n"/>
      <c r="F749" s="25" t="n"/>
      <c r="G749" s="25" t="n"/>
      <c r="H749" s="26" t="n"/>
      <c r="I749" s="23" t="n"/>
      <c r="J749" s="25" t="n"/>
      <c r="K749" s="25" t="n"/>
      <c r="L749" s="25" t="n"/>
      <c r="M749" s="23" t="n"/>
      <c r="N749" s="23" t="n"/>
      <c r="O749" s="27" t="n"/>
      <c r="P749" s="25" t="n"/>
      <c r="Q749" s="28" t="str">
        <f>IF(OR(T749=0,L749="Cobrado",L749="Anulado",NOT(ISNUMBER(U749))),"",MAX(0,INT(Ajustes!$C$5)-INT(U749)))</f>
        <v/>
      </c>
      <c r="R749" s="28" t="str">
        <f>IF(OR(T749=0,L749="Anulado",NOT(ISNUMBER(N749)),NOT(ISNUMBER(I749))),"",IF(INT(N749)=INT(I749),"Sí",IF(INT(N749)&gt;INT(I749),"Tarde","Antes")))</f>
        <v/>
      </c>
      <c r="S749" t="str">
        <f>IF(T749=0,"",IF(L749="","falta el estado",IF(NOT(ISNUMBER(MATCH(L749,Ajustes!$B$9:$B$17,0))),"el estado no es de la lista",IF(E749="","falta el cliente",IF(OR(AND(C749&lt;&gt;"",NOT(ISNUMBER(C749))),AND(I749&lt;&gt;"",NOT(ISNUMBER(I749))),AND(M749&lt;&gt;"",NOT(ISNUMBER(M749))),AND(N749&lt;&gt;"",NOT(ISNUMBER(N749)))),"hay una fecha mal escrita",IF(AND(H749&lt;&gt;"",NOT(ISNUMBER(H749))),"el importe no es un número",IF(C749="","falta «Recibido el»",IF(AND(L749&lt;&gt;"Recibido",L749&lt;&gt;"Anulado",I749=""),"falta la entrega acordada",IF(AND(L749&lt;&gt;"Recibido",L749&lt;&gt;"Anulado",M749=""),"falta la fecha del estado",IF(AND(OR(L749="Entregado",L749="Facturado",L749="Cobrado"),N749=""),"falta «Entregado el»",IF(AND(N749&lt;&gt;"",OR(L749="Recibido",L749="Confirmado",L749="Preparado",L749="En reparto")),"tiene «Entregado el»: cambia el estado",IF(OR(INT(C749)&gt;INT(Ajustes!$C$5),AND(M749&lt;&gt;"",INT(M749)&gt;INT(Ajustes!$C$5)),AND(N749&lt;&gt;"",INT(N749)&gt;INT(Ajustes!$C$5))),"hay una fecha posterior a hoy",IF(AND(M749&lt;&gt;"",INT(M749)&lt;INT(C749)),"la fecha del estado es anterior a «Recibido el»",IF(AND(N749&lt;&gt;"",INT(N749)&lt;INT(C749)),"«Entregado el» es anterior a «Recibido el»",""))))))))))))))</f>
        <v/>
      </c>
      <c r="T749">
        <f>IF(COUNTA(B749:P749)&gt;0,1,0)</f>
        <v>0</v>
      </c>
      <c r="U749" t="str">
        <f>IF(T749=0,"",IF(AND(L749="Recibido",M749=""),IF(C749="","",C749),IF(M749="","",M749)))</f>
        <v/>
      </c>
      <c r="V749" t="str">
        <f>IF(OR(T749=0,NOT(ISNUMBER(MATCH(L749,Ajustes!$B$9:$B$17,0)))),"",IF(INDEX(Ajustes!$C$9:$C$17,MATCH(L749,Ajustes!$B$9:$B$17,0))="","",INDEX(Ajustes!$C$9:$C$17,MATCH(L749,Ajustes!$B$9:$B$17,0))))</f>
        <v/>
      </c>
      <c r="W749">
        <f>IF(AND(T749=1,N749="",OR(L749="Recibido",L749="Confirmado",L749="Preparado",L749="En reparto",L749="Incidencia")),1,0)</f>
        <v>0</v>
      </c>
      <c r="X749">
        <f>IF(S749&lt;&gt;"",1,0)</f>
        <v>0</v>
      </c>
      <c r="Y749">
        <f>IF(A749&lt;&gt;"",1,0)</f>
        <v>0</v>
      </c>
      <c r="Z749">
        <f>IF(T749=1,ROW()-5,0)</f>
        <v>0</v>
      </c>
    </row>
    <row r="750">
      <c r="A750" s="21" t="str">
        <f>IF(T750=0,"",IF(S750&lt;&gt;"","Revisa: "&amp;S750,IF(OR(L750="Cobrado",L750="Anulado"),"",IF(AND(N750="",OR(L750="Recibido",L750="Confirmado",L750="Preparado",L750="En reparto",L750="Incidencia"),ISNUMBER(I750),INT(Ajustes!$C$5)&gt;INT(I750)),"Retrasado",IF(OR(L750="Entregado",L750="Facturado"),IF(AND(ISNUMBER(V750),ISNUMBER(N750),INT(Ajustes!$C$5)-INT(N750)&gt;V750),IF(L750="Entregado","Sin facturar","Cobro vencido"),""),IF(AND(ISNUMBER(V750),ISNUMBER(Q750),Q750&gt;V750),INDEX(Ajustes!$E$9:$E$17,MATCH(L750,Ajustes!$B$9:$B$17,0)),""))))))</f>
        <v/>
      </c>
      <c r="B750" s="22" t="n"/>
      <c r="C750" s="23" t="n"/>
      <c r="D750" s="24" t="n"/>
      <c r="E750" s="25" t="n"/>
      <c r="F750" s="25" t="n"/>
      <c r="G750" s="25" t="n"/>
      <c r="H750" s="26" t="n"/>
      <c r="I750" s="23" t="n"/>
      <c r="J750" s="25" t="n"/>
      <c r="K750" s="25" t="n"/>
      <c r="L750" s="25" t="n"/>
      <c r="M750" s="23" t="n"/>
      <c r="N750" s="23" t="n"/>
      <c r="O750" s="27" t="n"/>
      <c r="P750" s="25" t="n"/>
      <c r="Q750" s="28" t="str">
        <f>IF(OR(T750=0,L750="Cobrado",L750="Anulado",NOT(ISNUMBER(U750))),"",MAX(0,INT(Ajustes!$C$5)-INT(U750)))</f>
        <v/>
      </c>
      <c r="R750" s="28" t="str">
        <f>IF(OR(T750=0,L750="Anulado",NOT(ISNUMBER(N750)),NOT(ISNUMBER(I750))),"",IF(INT(N750)=INT(I750),"Sí",IF(INT(N750)&gt;INT(I750),"Tarde","Antes")))</f>
        <v/>
      </c>
      <c r="S750" t="str">
        <f>IF(T750=0,"",IF(L750="","falta el estado",IF(NOT(ISNUMBER(MATCH(L750,Ajustes!$B$9:$B$17,0))),"el estado no es de la lista",IF(E750="","falta el cliente",IF(OR(AND(C750&lt;&gt;"",NOT(ISNUMBER(C750))),AND(I750&lt;&gt;"",NOT(ISNUMBER(I750))),AND(M750&lt;&gt;"",NOT(ISNUMBER(M750))),AND(N750&lt;&gt;"",NOT(ISNUMBER(N750)))),"hay una fecha mal escrita",IF(AND(H750&lt;&gt;"",NOT(ISNUMBER(H750))),"el importe no es un número",IF(C750="","falta «Recibido el»",IF(AND(L750&lt;&gt;"Recibido",L750&lt;&gt;"Anulado",I750=""),"falta la entrega acordada",IF(AND(L750&lt;&gt;"Recibido",L750&lt;&gt;"Anulado",M750=""),"falta la fecha del estado",IF(AND(OR(L750="Entregado",L750="Facturado",L750="Cobrado"),N750=""),"falta «Entregado el»",IF(AND(N750&lt;&gt;"",OR(L750="Recibido",L750="Confirmado",L750="Preparado",L750="En reparto")),"tiene «Entregado el»: cambia el estado",IF(OR(INT(C750)&gt;INT(Ajustes!$C$5),AND(M750&lt;&gt;"",INT(M750)&gt;INT(Ajustes!$C$5)),AND(N750&lt;&gt;"",INT(N750)&gt;INT(Ajustes!$C$5))),"hay una fecha posterior a hoy",IF(AND(M750&lt;&gt;"",INT(M750)&lt;INT(C750)),"la fecha del estado es anterior a «Recibido el»",IF(AND(N750&lt;&gt;"",INT(N750)&lt;INT(C750)),"«Entregado el» es anterior a «Recibido el»",""))))))))))))))</f>
        <v/>
      </c>
      <c r="T750">
        <f>IF(COUNTA(B750:P750)&gt;0,1,0)</f>
        <v>0</v>
      </c>
      <c r="U750" t="str">
        <f>IF(T750=0,"",IF(AND(L750="Recibido",M750=""),IF(C750="","",C750),IF(M750="","",M750)))</f>
        <v/>
      </c>
      <c r="V750" t="str">
        <f>IF(OR(T750=0,NOT(ISNUMBER(MATCH(L750,Ajustes!$B$9:$B$17,0)))),"",IF(INDEX(Ajustes!$C$9:$C$17,MATCH(L750,Ajustes!$B$9:$B$17,0))="","",INDEX(Ajustes!$C$9:$C$17,MATCH(L750,Ajustes!$B$9:$B$17,0))))</f>
        <v/>
      </c>
      <c r="W750">
        <f>IF(AND(T750=1,N750="",OR(L750="Recibido",L750="Confirmado",L750="Preparado",L750="En reparto",L750="Incidencia")),1,0)</f>
        <v>0</v>
      </c>
      <c r="X750">
        <f>IF(S750&lt;&gt;"",1,0)</f>
        <v>0</v>
      </c>
      <c r="Y750">
        <f>IF(A750&lt;&gt;"",1,0)</f>
        <v>0</v>
      </c>
      <c r="Z750">
        <f>IF(T750=1,ROW()-5,0)</f>
        <v>0</v>
      </c>
    </row>
    <row r="751">
      <c r="A751" s="21" t="str">
        <f>IF(T751=0,"",IF(S751&lt;&gt;"","Revisa: "&amp;S751,IF(OR(L751="Cobrado",L751="Anulado"),"",IF(AND(N751="",OR(L751="Recibido",L751="Confirmado",L751="Preparado",L751="En reparto",L751="Incidencia"),ISNUMBER(I751),INT(Ajustes!$C$5)&gt;INT(I751)),"Retrasado",IF(OR(L751="Entregado",L751="Facturado"),IF(AND(ISNUMBER(V751),ISNUMBER(N751),INT(Ajustes!$C$5)-INT(N751)&gt;V751),IF(L751="Entregado","Sin facturar","Cobro vencido"),""),IF(AND(ISNUMBER(V751),ISNUMBER(Q751),Q751&gt;V751),INDEX(Ajustes!$E$9:$E$17,MATCH(L751,Ajustes!$B$9:$B$17,0)),""))))))</f>
        <v/>
      </c>
      <c r="B751" s="22" t="n"/>
      <c r="C751" s="23" t="n"/>
      <c r="D751" s="24" t="n"/>
      <c r="E751" s="25" t="n"/>
      <c r="F751" s="25" t="n"/>
      <c r="G751" s="25" t="n"/>
      <c r="H751" s="26" t="n"/>
      <c r="I751" s="23" t="n"/>
      <c r="J751" s="25" t="n"/>
      <c r="K751" s="25" t="n"/>
      <c r="L751" s="25" t="n"/>
      <c r="M751" s="23" t="n"/>
      <c r="N751" s="23" t="n"/>
      <c r="O751" s="27" t="n"/>
      <c r="P751" s="25" t="n"/>
      <c r="Q751" s="28" t="str">
        <f>IF(OR(T751=0,L751="Cobrado",L751="Anulado",NOT(ISNUMBER(U751))),"",MAX(0,INT(Ajustes!$C$5)-INT(U751)))</f>
        <v/>
      </c>
      <c r="R751" s="28" t="str">
        <f>IF(OR(T751=0,L751="Anulado",NOT(ISNUMBER(N751)),NOT(ISNUMBER(I751))),"",IF(INT(N751)=INT(I751),"Sí",IF(INT(N751)&gt;INT(I751),"Tarde","Antes")))</f>
        <v/>
      </c>
      <c r="S751" t="str">
        <f>IF(T751=0,"",IF(L751="","falta el estado",IF(NOT(ISNUMBER(MATCH(L751,Ajustes!$B$9:$B$17,0))),"el estado no es de la lista",IF(E751="","falta el cliente",IF(OR(AND(C751&lt;&gt;"",NOT(ISNUMBER(C751))),AND(I751&lt;&gt;"",NOT(ISNUMBER(I751))),AND(M751&lt;&gt;"",NOT(ISNUMBER(M751))),AND(N751&lt;&gt;"",NOT(ISNUMBER(N751)))),"hay una fecha mal escrita",IF(AND(H751&lt;&gt;"",NOT(ISNUMBER(H751))),"el importe no es un número",IF(C751="","falta «Recibido el»",IF(AND(L751&lt;&gt;"Recibido",L751&lt;&gt;"Anulado",I751=""),"falta la entrega acordada",IF(AND(L751&lt;&gt;"Recibido",L751&lt;&gt;"Anulado",M751=""),"falta la fecha del estado",IF(AND(OR(L751="Entregado",L751="Facturado",L751="Cobrado"),N751=""),"falta «Entregado el»",IF(AND(N751&lt;&gt;"",OR(L751="Recibido",L751="Confirmado",L751="Preparado",L751="En reparto")),"tiene «Entregado el»: cambia el estado",IF(OR(INT(C751)&gt;INT(Ajustes!$C$5),AND(M751&lt;&gt;"",INT(M751)&gt;INT(Ajustes!$C$5)),AND(N751&lt;&gt;"",INT(N751)&gt;INT(Ajustes!$C$5))),"hay una fecha posterior a hoy",IF(AND(M751&lt;&gt;"",INT(M751)&lt;INT(C751)),"la fecha del estado es anterior a «Recibido el»",IF(AND(N751&lt;&gt;"",INT(N751)&lt;INT(C751)),"«Entregado el» es anterior a «Recibido el»",""))))))))))))))</f>
        <v/>
      </c>
      <c r="T751">
        <f>IF(COUNTA(B751:P751)&gt;0,1,0)</f>
        <v>0</v>
      </c>
      <c r="U751" t="str">
        <f>IF(T751=0,"",IF(AND(L751="Recibido",M751=""),IF(C751="","",C751),IF(M751="","",M751)))</f>
        <v/>
      </c>
      <c r="V751" t="str">
        <f>IF(OR(T751=0,NOT(ISNUMBER(MATCH(L751,Ajustes!$B$9:$B$17,0)))),"",IF(INDEX(Ajustes!$C$9:$C$17,MATCH(L751,Ajustes!$B$9:$B$17,0))="","",INDEX(Ajustes!$C$9:$C$17,MATCH(L751,Ajustes!$B$9:$B$17,0))))</f>
        <v/>
      </c>
      <c r="W751">
        <f>IF(AND(T751=1,N751="",OR(L751="Recibido",L751="Confirmado",L751="Preparado",L751="En reparto",L751="Incidencia")),1,0)</f>
        <v>0</v>
      </c>
      <c r="X751">
        <f>IF(S751&lt;&gt;"",1,0)</f>
        <v>0</v>
      </c>
      <c r="Y751">
        <f>IF(A751&lt;&gt;"",1,0)</f>
        <v>0</v>
      </c>
      <c r="Z751">
        <f>IF(T751=1,ROW()-5,0)</f>
        <v>0</v>
      </c>
    </row>
    <row r="752">
      <c r="A752" s="21" t="str">
        <f>IF(T752=0,"",IF(S752&lt;&gt;"","Revisa: "&amp;S752,IF(OR(L752="Cobrado",L752="Anulado"),"",IF(AND(N752="",OR(L752="Recibido",L752="Confirmado",L752="Preparado",L752="En reparto",L752="Incidencia"),ISNUMBER(I752),INT(Ajustes!$C$5)&gt;INT(I752)),"Retrasado",IF(OR(L752="Entregado",L752="Facturado"),IF(AND(ISNUMBER(V752),ISNUMBER(N752),INT(Ajustes!$C$5)-INT(N752)&gt;V752),IF(L752="Entregado","Sin facturar","Cobro vencido"),""),IF(AND(ISNUMBER(V752),ISNUMBER(Q752),Q752&gt;V752),INDEX(Ajustes!$E$9:$E$17,MATCH(L752,Ajustes!$B$9:$B$17,0)),""))))))</f>
        <v/>
      </c>
      <c r="B752" s="22" t="n"/>
      <c r="C752" s="23" t="n"/>
      <c r="D752" s="24" t="n"/>
      <c r="E752" s="25" t="n"/>
      <c r="F752" s="25" t="n"/>
      <c r="G752" s="25" t="n"/>
      <c r="H752" s="26" t="n"/>
      <c r="I752" s="23" t="n"/>
      <c r="J752" s="25" t="n"/>
      <c r="K752" s="25" t="n"/>
      <c r="L752" s="25" t="n"/>
      <c r="M752" s="23" t="n"/>
      <c r="N752" s="23" t="n"/>
      <c r="O752" s="27" t="n"/>
      <c r="P752" s="25" t="n"/>
      <c r="Q752" s="28" t="str">
        <f>IF(OR(T752=0,L752="Cobrado",L752="Anulado",NOT(ISNUMBER(U752))),"",MAX(0,INT(Ajustes!$C$5)-INT(U752)))</f>
        <v/>
      </c>
      <c r="R752" s="28" t="str">
        <f>IF(OR(T752=0,L752="Anulado",NOT(ISNUMBER(N752)),NOT(ISNUMBER(I752))),"",IF(INT(N752)=INT(I752),"Sí",IF(INT(N752)&gt;INT(I752),"Tarde","Antes")))</f>
        <v/>
      </c>
      <c r="S752" t="str">
        <f>IF(T752=0,"",IF(L752="","falta el estado",IF(NOT(ISNUMBER(MATCH(L752,Ajustes!$B$9:$B$17,0))),"el estado no es de la lista",IF(E752="","falta el cliente",IF(OR(AND(C752&lt;&gt;"",NOT(ISNUMBER(C752))),AND(I752&lt;&gt;"",NOT(ISNUMBER(I752))),AND(M752&lt;&gt;"",NOT(ISNUMBER(M752))),AND(N752&lt;&gt;"",NOT(ISNUMBER(N752)))),"hay una fecha mal escrita",IF(AND(H752&lt;&gt;"",NOT(ISNUMBER(H752))),"el importe no es un número",IF(C752="","falta «Recibido el»",IF(AND(L752&lt;&gt;"Recibido",L752&lt;&gt;"Anulado",I752=""),"falta la entrega acordada",IF(AND(L752&lt;&gt;"Recibido",L752&lt;&gt;"Anulado",M752=""),"falta la fecha del estado",IF(AND(OR(L752="Entregado",L752="Facturado",L752="Cobrado"),N752=""),"falta «Entregado el»",IF(AND(N752&lt;&gt;"",OR(L752="Recibido",L752="Confirmado",L752="Preparado",L752="En reparto")),"tiene «Entregado el»: cambia el estado",IF(OR(INT(C752)&gt;INT(Ajustes!$C$5),AND(M752&lt;&gt;"",INT(M752)&gt;INT(Ajustes!$C$5)),AND(N752&lt;&gt;"",INT(N752)&gt;INT(Ajustes!$C$5))),"hay una fecha posterior a hoy",IF(AND(M752&lt;&gt;"",INT(M752)&lt;INT(C752)),"la fecha del estado es anterior a «Recibido el»",IF(AND(N752&lt;&gt;"",INT(N752)&lt;INT(C752)),"«Entregado el» es anterior a «Recibido el»",""))))))))))))))</f>
        <v/>
      </c>
      <c r="T752">
        <f>IF(COUNTA(B752:P752)&gt;0,1,0)</f>
        <v>0</v>
      </c>
      <c r="U752" t="str">
        <f>IF(T752=0,"",IF(AND(L752="Recibido",M752=""),IF(C752="","",C752),IF(M752="","",M752)))</f>
        <v/>
      </c>
      <c r="V752" t="str">
        <f>IF(OR(T752=0,NOT(ISNUMBER(MATCH(L752,Ajustes!$B$9:$B$17,0)))),"",IF(INDEX(Ajustes!$C$9:$C$17,MATCH(L752,Ajustes!$B$9:$B$17,0))="","",INDEX(Ajustes!$C$9:$C$17,MATCH(L752,Ajustes!$B$9:$B$17,0))))</f>
        <v/>
      </c>
      <c r="W752">
        <f>IF(AND(T752=1,N752="",OR(L752="Recibido",L752="Confirmado",L752="Preparado",L752="En reparto",L752="Incidencia")),1,0)</f>
        <v>0</v>
      </c>
      <c r="X752">
        <f>IF(S752&lt;&gt;"",1,0)</f>
        <v>0</v>
      </c>
      <c r="Y752">
        <f>IF(A752&lt;&gt;"",1,0)</f>
        <v>0</v>
      </c>
      <c r="Z752">
        <f>IF(T752=1,ROW()-5,0)</f>
        <v>0</v>
      </c>
    </row>
    <row r="753">
      <c r="A753" s="21" t="str">
        <f>IF(T753=0,"",IF(S753&lt;&gt;"","Revisa: "&amp;S753,IF(OR(L753="Cobrado",L753="Anulado"),"",IF(AND(N753="",OR(L753="Recibido",L753="Confirmado",L753="Preparado",L753="En reparto",L753="Incidencia"),ISNUMBER(I753),INT(Ajustes!$C$5)&gt;INT(I753)),"Retrasado",IF(OR(L753="Entregado",L753="Facturado"),IF(AND(ISNUMBER(V753),ISNUMBER(N753),INT(Ajustes!$C$5)-INT(N753)&gt;V753),IF(L753="Entregado","Sin facturar","Cobro vencido"),""),IF(AND(ISNUMBER(V753),ISNUMBER(Q753),Q753&gt;V753),INDEX(Ajustes!$E$9:$E$17,MATCH(L753,Ajustes!$B$9:$B$17,0)),""))))))</f>
        <v/>
      </c>
      <c r="B753" s="22" t="n"/>
      <c r="C753" s="23" t="n"/>
      <c r="D753" s="24" t="n"/>
      <c r="E753" s="25" t="n"/>
      <c r="F753" s="25" t="n"/>
      <c r="G753" s="25" t="n"/>
      <c r="H753" s="26" t="n"/>
      <c r="I753" s="23" t="n"/>
      <c r="J753" s="25" t="n"/>
      <c r="K753" s="25" t="n"/>
      <c r="L753" s="25" t="n"/>
      <c r="M753" s="23" t="n"/>
      <c r="N753" s="23" t="n"/>
      <c r="O753" s="27" t="n"/>
      <c r="P753" s="25" t="n"/>
      <c r="Q753" s="28" t="str">
        <f>IF(OR(T753=0,L753="Cobrado",L753="Anulado",NOT(ISNUMBER(U753))),"",MAX(0,INT(Ajustes!$C$5)-INT(U753)))</f>
        <v/>
      </c>
      <c r="R753" s="28" t="str">
        <f>IF(OR(T753=0,L753="Anulado",NOT(ISNUMBER(N753)),NOT(ISNUMBER(I753))),"",IF(INT(N753)=INT(I753),"Sí",IF(INT(N753)&gt;INT(I753),"Tarde","Antes")))</f>
        <v/>
      </c>
      <c r="S753" t="str">
        <f>IF(T753=0,"",IF(L753="","falta el estado",IF(NOT(ISNUMBER(MATCH(L753,Ajustes!$B$9:$B$17,0))),"el estado no es de la lista",IF(E753="","falta el cliente",IF(OR(AND(C753&lt;&gt;"",NOT(ISNUMBER(C753))),AND(I753&lt;&gt;"",NOT(ISNUMBER(I753))),AND(M753&lt;&gt;"",NOT(ISNUMBER(M753))),AND(N753&lt;&gt;"",NOT(ISNUMBER(N753)))),"hay una fecha mal escrita",IF(AND(H753&lt;&gt;"",NOT(ISNUMBER(H753))),"el importe no es un número",IF(C753="","falta «Recibido el»",IF(AND(L753&lt;&gt;"Recibido",L753&lt;&gt;"Anulado",I753=""),"falta la entrega acordada",IF(AND(L753&lt;&gt;"Recibido",L753&lt;&gt;"Anulado",M753=""),"falta la fecha del estado",IF(AND(OR(L753="Entregado",L753="Facturado",L753="Cobrado"),N753=""),"falta «Entregado el»",IF(AND(N753&lt;&gt;"",OR(L753="Recibido",L753="Confirmado",L753="Preparado",L753="En reparto")),"tiene «Entregado el»: cambia el estado",IF(OR(INT(C753)&gt;INT(Ajustes!$C$5),AND(M753&lt;&gt;"",INT(M753)&gt;INT(Ajustes!$C$5)),AND(N753&lt;&gt;"",INT(N753)&gt;INT(Ajustes!$C$5))),"hay una fecha posterior a hoy",IF(AND(M753&lt;&gt;"",INT(M753)&lt;INT(C753)),"la fecha del estado es anterior a «Recibido el»",IF(AND(N753&lt;&gt;"",INT(N753)&lt;INT(C753)),"«Entregado el» es anterior a «Recibido el»",""))))))))))))))</f>
        <v/>
      </c>
      <c r="T753">
        <f>IF(COUNTA(B753:P753)&gt;0,1,0)</f>
        <v>0</v>
      </c>
      <c r="U753" t="str">
        <f>IF(T753=0,"",IF(AND(L753="Recibido",M753=""),IF(C753="","",C753),IF(M753="","",M753)))</f>
        <v/>
      </c>
      <c r="V753" t="str">
        <f>IF(OR(T753=0,NOT(ISNUMBER(MATCH(L753,Ajustes!$B$9:$B$17,0)))),"",IF(INDEX(Ajustes!$C$9:$C$17,MATCH(L753,Ajustes!$B$9:$B$17,0))="","",INDEX(Ajustes!$C$9:$C$17,MATCH(L753,Ajustes!$B$9:$B$17,0))))</f>
        <v/>
      </c>
      <c r="W753">
        <f>IF(AND(T753=1,N753="",OR(L753="Recibido",L753="Confirmado",L753="Preparado",L753="En reparto",L753="Incidencia")),1,0)</f>
        <v>0</v>
      </c>
      <c r="X753">
        <f>IF(S753&lt;&gt;"",1,0)</f>
        <v>0</v>
      </c>
      <c r="Y753">
        <f>IF(A753&lt;&gt;"",1,0)</f>
        <v>0</v>
      </c>
      <c r="Z753">
        <f>IF(T753=1,ROW()-5,0)</f>
        <v>0</v>
      </c>
    </row>
    <row r="754">
      <c r="A754" s="21" t="str">
        <f>IF(T754=0,"",IF(S754&lt;&gt;"","Revisa: "&amp;S754,IF(OR(L754="Cobrado",L754="Anulado"),"",IF(AND(N754="",OR(L754="Recibido",L754="Confirmado",L754="Preparado",L754="En reparto",L754="Incidencia"),ISNUMBER(I754),INT(Ajustes!$C$5)&gt;INT(I754)),"Retrasado",IF(OR(L754="Entregado",L754="Facturado"),IF(AND(ISNUMBER(V754),ISNUMBER(N754),INT(Ajustes!$C$5)-INT(N754)&gt;V754),IF(L754="Entregado","Sin facturar","Cobro vencido"),""),IF(AND(ISNUMBER(V754),ISNUMBER(Q754),Q754&gt;V754),INDEX(Ajustes!$E$9:$E$17,MATCH(L754,Ajustes!$B$9:$B$17,0)),""))))))</f>
        <v/>
      </c>
      <c r="B754" s="22" t="n"/>
      <c r="C754" s="23" t="n"/>
      <c r="D754" s="24" t="n"/>
      <c r="E754" s="25" t="n"/>
      <c r="F754" s="25" t="n"/>
      <c r="G754" s="25" t="n"/>
      <c r="H754" s="26" t="n"/>
      <c r="I754" s="23" t="n"/>
      <c r="J754" s="25" t="n"/>
      <c r="K754" s="25" t="n"/>
      <c r="L754" s="25" t="n"/>
      <c r="M754" s="23" t="n"/>
      <c r="N754" s="23" t="n"/>
      <c r="O754" s="27" t="n"/>
      <c r="P754" s="25" t="n"/>
      <c r="Q754" s="28" t="str">
        <f>IF(OR(T754=0,L754="Cobrado",L754="Anulado",NOT(ISNUMBER(U754))),"",MAX(0,INT(Ajustes!$C$5)-INT(U754)))</f>
        <v/>
      </c>
      <c r="R754" s="28" t="str">
        <f>IF(OR(T754=0,L754="Anulado",NOT(ISNUMBER(N754)),NOT(ISNUMBER(I754))),"",IF(INT(N754)=INT(I754),"Sí",IF(INT(N754)&gt;INT(I754),"Tarde","Antes")))</f>
        <v/>
      </c>
      <c r="S754" t="str">
        <f>IF(T754=0,"",IF(L754="","falta el estado",IF(NOT(ISNUMBER(MATCH(L754,Ajustes!$B$9:$B$17,0))),"el estado no es de la lista",IF(E754="","falta el cliente",IF(OR(AND(C754&lt;&gt;"",NOT(ISNUMBER(C754))),AND(I754&lt;&gt;"",NOT(ISNUMBER(I754))),AND(M754&lt;&gt;"",NOT(ISNUMBER(M754))),AND(N754&lt;&gt;"",NOT(ISNUMBER(N754)))),"hay una fecha mal escrita",IF(AND(H754&lt;&gt;"",NOT(ISNUMBER(H754))),"el importe no es un número",IF(C754="","falta «Recibido el»",IF(AND(L754&lt;&gt;"Recibido",L754&lt;&gt;"Anulado",I754=""),"falta la entrega acordada",IF(AND(L754&lt;&gt;"Recibido",L754&lt;&gt;"Anulado",M754=""),"falta la fecha del estado",IF(AND(OR(L754="Entregado",L754="Facturado",L754="Cobrado"),N754=""),"falta «Entregado el»",IF(AND(N754&lt;&gt;"",OR(L754="Recibido",L754="Confirmado",L754="Preparado",L754="En reparto")),"tiene «Entregado el»: cambia el estado",IF(OR(INT(C754)&gt;INT(Ajustes!$C$5),AND(M754&lt;&gt;"",INT(M754)&gt;INT(Ajustes!$C$5)),AND(N754&lt;&gt;"",INT(N754)&gt;INT(Ajustes!$C$5))),"hay una fecha posterior a hoy",IF(AND(M754&lt;&gt;"",INT(M754)&lt;INT(C754)),"la fecha del estado es anterior a «Recibido el»",IF(AND(N754&lt;&gt;"",INT(N754)&lt;INT(C754)),"«Entregado el» es anterior a «Recibido el»",""))))))))))))))</f>
        <v/>
      </c>
      <c r="T754">
        <f>IF(COUNTA(B754:P754)&gt;0,1,0)</f>
        <v>0</v>
      </c>
      <c r="U754" t="str">
        <f>IF(T754=0,"",IF(AND(L754="Recibido",M754=""),IF(C754="","",C754),IF(M754="","",M754)))</f>
        <v/>
      </c>
      <c r="V754" t="str">
        <f>IF(OR(T754=0,NOT(ISNUMBER(MATCH(L754,Ajustes!$B$9:$B$17,0)))),"",IF(INDEX(Ajustes!$C$9:$C$17,MATCH(L754,Ajustes!$B$9:$B$17,0))="","",INDEX(Ajustes!$C$9:$C$17,MATCH(L754,Ajustes!$B$9:$B$17,0))))</f>
        <v/>
      </c>
      <c r="W754">
        <f>IF(AND(T754=1,N754="",OR(L754="Recibido",L754="Confirmado",L754="Preparado",L754="En reparto",L754="Incidencia")),1,0)</f>
        <v>0</v>
      </c>
      <c r="X754">
        <f>IF(S754&lt;&gt;"",1,0)</f>
        <v>0</v>
      </c>
      <c r="Y754">
        <f>IF(A754&lt;&gt;"",1,0)</f>
        <v>0</v>
      </c>
      <c r="Z754">
        <f>IF(T754=1,ROW()-5,0)</f>
        <v>0</v>
      </c>
    </row>
    <row r="755">
      <c r="A755" s="21" t="str">
        <f>IF(T755=0,"",IF(S755&lt;&gt;"","Revisa: "&amp;S755,IF(OR(L755="Cobrado",L755="Anulado"),"",IF(AND(N755="",OR(L755="Recibido",L755="Confirmado",L755="Preparado",L755="En reparto",L755="Incidencia"),ISNUMBER(I755),INT(Ajustes!$C$5)&gt;INT(I755)),"Retrasado",IF(OR(L755="Entregado",L755="Facturado"),IF(AND(ISNUMBER(V755),ISNUMBER(N755),INT(Ajustes!$C$5)-INT(N755)&gt;V755),IF(L755="Entregado","Sin facturar","Cobro vencido"),""),IF(AND(ISNUMBER(V755),ISNUMBER(Q755),Q755&gt;V755),INDEX(Ajustes!$E$9:$E$17,MATCH(L755,Ajustes!$B$9:$B$17,0)),""))))))</f>
        <v/>
      </c>
      <c r="B755" s="22" t="n"/>
      <c r="C755" s="23" t="n"/>
      <c r="D755" s="24" t="n"/>
      <c r="E755" s="25" t="n"/>
      <c r="F755" s="25" t="n"/>
      <c r="G755" s="25" t="n"/>
      <c r="H755" s="26" t="n"/>
      <c r="I755" s="23" t="n"/>
      <c r="J755" s="25" t="n"/>
      <c r="K755" s="25" t="n"/>
      <c r="L755" s="25" t="n"/>
      <c r="M755" s="23" t="n"/>
      <c r="N755" s="23" t="n"/>
      <c r="O755" s="27" t="n"/>
      <c r="P755" s="25" t="n"/>
      <c r="Q755" s="28" t="str">
        <f>IF(OR(T755=0,L755="Cobrado",L755="Anulado",NOT(ISNUMBER(U755))),"",MAX(0,INT(Ajustes!$C$5)-INT(U755)))</f>
        <v/>
      </c>
      <c r="R755" s="28" t="str">
        <f>IF(OR(T755=0,L755="Anulado",NOT(ISNUMBER(N755)),NOT(ISNUMBER(I755))),"",IF(INT(N755)=INT(I755),"Sí",IF(INT(N755)&gt;INT(I755),"Tarde","Antes")))</f>
        <v/>
      </c>
      <c r="S755" t="str">
        <f>IF(T755=0,"",IF(L755="","falta el estado",IF(NOT(ISNUMBER(MATCH(L755,Ajustes!$B$9:$B$17,0))),"el estado no es de la lista",IF(E755="","falta el cliente",IF(OR(AND(C755&lt;&gt;"",NOT(ISNUMBER(C755))),AND(I755&lt;&gt;"",NOT(ISNUMBER(I755))),AND(M755&lt;&gt;"",NOT(ISNUMBER(M755))),AND(N755&lt;&gt;"",NOT(ISNUMBER(N755)))),"hay una fecha mal escrita",IF(AND(H755&lt;&gt;"",NOT(ISNUMBER(H755))),"el importe no es un número",IF(C755="","falta «Recibido el»",IF(AND(L755&lt;&gt;"Recibido",L755&lt;&gt;"Anulado",I755=""),"falta la entrega acordada",IF(AND(L755&lt;&gt;"Recibido",L755&lt;&gt;"Anulado",M755=""),"falta la fecha del estado",IF(AND(OR(L755="Entregado",L755="Facturado",L755="Cobrado"),N755=""),"falta «Entregado el»",IF(AND(N755&lt;&gt;"",OR(L755="Recibido",L755="Confirmado",L755="Preparado",L755="En reparto")),"tiene «Entregado el»: cambia el estado",IF(OR(INT(C755)&gt;INT(Ajustes!$C$5),AND(M755&lt;&gt;"",INT(M755)&gt;INT(Ajustes!$C$5)),AND(N755&lt;&gt;"",INT(N755)&gt;INT(Ajustes!$C$5))),"hay una fecha posterior a hoy",IF(AND(M755&lt;&gt;"",INT(M755)&lt;INT(C755)),"la fecha del estado es anterior a «Recibido el»",IF(AND(N755&lt;&gt;"",INT(N755)&lt;INT(C755)),"«Entregado el» es anterior a «Recibido el»",""))))))))))))))</f>
        <v/>
      </c>
      <c r="T755">
        <f>IF(COUNTA(B755:P755)&gt;0,1,0)</f>
        <v>0</v>
      </c>
      <c r="U755" t="str">
        <f>IF(T755=0,"",IF(AND(L755="Recibido",M755=""),IF(C755="","",C755),IF(M755="","",M755)))</f>
        <v/>
      </c>
      <c r="V755" t="str">
        <f>IF(OR(T755=0,NOT(ISNUMBER(MATCH(L755,Ajustes!$B$9:$B$17,0)))),"",IF(INDEX(Ajustes!$C$9:$C$17,MATCH(L755,Ajustes!$B$9:$B$17,0))="","",INDEX(Ajustes!$C$9:$C$17,MATCH(L755,Ajustes!$B$9:$B$17,0))))</f>
        <v/>
      </c>
      <c r="W755">
        <f>IF(AND(T755=1,N755="",OR(L755="Recibido",L755="Confirmado",L755="Preparado",L755="En reparto",L755="Incidencia")),1,0)</f>
        <v>0</v>
      </c>
      <c r="X755">
        <f>IF(S755&lt;&gt;"",1,0)</f>
        <v>0</v>
      </c>
      <c r="Y755">
        <f>IF(A755&lt;&gt;"",1,0)</f>
        <v>0</v>
      </c>
      <c r="Z755">
        <f>IF(T755=1,ROW()-5,0)</f>
        <v>0</v>
      </c>
    </row>
    <row r="756">
      <c r="A756" s="21" t="str">
        <f>IF(T756=0,"",IF(S756&lt;&gt;"","Revisa: "&amp;S756,IF(OR(L756="Cobrado",L756="Anulado"),"",IF(AND(N756="",OR(L756="Recibido",L756="Confirmado",L756="Preparado",L756="En reparto",L756="Incidencia"),ISNUMBER(I756),INT(Ajustes!$C$5)&gt;INT(I756)),"Retrasado",IF(OR(L756="Entregado",L756="Facturado"),IF(AND(ISNUMBER(V756),ISNUMBER(N756),INT(Ajustes!$C$5)-INT(N756)&gt;V756),IF(L756="Entregado","Sin facturar","Cobro vencido"),""),IF(AND(ISNUMBER(V756),ISNUMBER(Q756),Q756&gt;V756),INDEX(Ajustes!$E$9:$E$17,MATCH(L756,Ajustes!$B$9:$B$17,0)),""))))))</f>
        <v/>
      </c>
      <c r="B756" s="22" t="n"/>
      <c r="C756" s="23" t="n"/>
      <c r="D756" s="24" t="n"/>
      <c r="E756" s="25" t="n"/>
      <c r="F756" s="25" t="n"/>
      <c r="G756" s="25" t="n"/>
      <c r="H756" s="26" t="n"/>
      <c r="I756" s="23" t="n"/>
      <c r="J756" s="25" t="n"/>
      <c r="K756" s="25" t="n"/>
      <c r="L756" s="25" t="n"/>
      <c r="M756" s="23" t="n"/>
      <c r="N756" s="23" t="n"/>
      <c r="O756" s="27" t="n"/>
      <c r="P756" s="25" t="n"/>
      <c r="Q756" s="28" t="str">
        <f>IF(OR(T756=0,L756="Cobrado",L756="Anulado",NOT(ISNUMBER(U756))),"",MAX(0,INT(Ajustes!$C$5)-INT(U756)))</f>
        <v/>
      </c>
      <c r="R756" s="28" t="str">
        <f>IF(OR(T756=0,L756="Anulado",NOT(ISNUMBER(N756)),NOT(ISNUMBER(I756))),"",IF(INT(N756)=INT(I756),"Sí",IF(INT(N756)&gt;INT(I756),"Tarde","Antes")))</f>
        <v/>
      </c>
      <c r="S756" t="str">
        <f>IF(T756=0,"",IF(L756="","falta el estado",IF(NOT(ISNUMBER(MATCH(L756,Ajustes!$B$9:$B$17,0))),"el estado no es de la lista",IF(E756="","falta el cliente",IF(OR(AND(C756&lt;&gt;"",NOT(ISNUMBER(C756))),AND(I756&lt;&gt;"",NOT(ISNUMBER(I756))),AND(M756&lt;&gt;"",NOT(ISNUMBER(M756))),AND(N756&lt;&gt;"",NOT(ISNUMBER(N756)))),"hay una fecha mal escrita",IF(AND(H756&lt;&gt;"",NOT(ISNUMBER(H756))),"el importe no es un número",IF(C756="","falta «Recibido el»",IF(AND(L756&lt;&gt;"Recibido",L756&lt;&gt;"Anulado",I756=""),"falta la entrega acordada",IF(AND(L756&lt;&gt;"Recibido",L756&lt;&gt;"Anulado",M756=""),"falta la fecha del estado",IF(AND(OR(L756="Entregado",L756="Facturado",L756="Cobrado"),N756=""),"falta «Entregado el»",IF(AND(N756&lt;&gt;"",OR(L756="Recibido",L756="Confirmado",L756="Preparado",L756="En reparto")),"tiene «Entregado el»: cambia el estado",IF(OR(INT(C756)&gt;INT(Ajustes!$C$5),AND(M756&lt;&gt;"",INT(M756)&gt;INT(Ajustes!$C$5)),AND(N756&lt;&gt;"",INT(N756)&gt;INT(Ajustes!$C$5))),"hay una fecha posterior a hoy",IF(AND(M756&lt;&gt;"",INT(M756)&lt;INT(C756)),"la fecha del estado es anterior a «Recibido el»",IF(AND(N756&lt;&gt;"",INT(N756)&lt;INT(C756)),"«Entregado el» es anterior a «Recibido el»",""))))))))))))))</f>
        <v/>
      </c>
      <c r="T756">
        <f>IF(COUNTA(B756:P756)&gt;0,1,0)</f>
        <v>0</v>
      </c>
      <c r="U756" t="str">
        <f>IF(T756=0,"",IF(AND(L756="Recibido",M756=""),IF(C756="","",C756),IF(M756="","",M756)))</f>
        <v/>
      </c>
      <c r="V756" t="str">
        <f>IF(OR(T756=0,NOT(ISNUMBER(MATCH(L756,Ajustes!$B$9:$B$17,0)))),"",IF(INDEX(Ajustes!$C$9:$C$17,MATCH(L756,Ajustes!$B$9:$B$17,0))="","",INDEX(Ajustes!$C$9:$C$17,MATCH(L756,Ajustes!$B$9:$B$17,0))))</f>
        <v/>
      </c>
      <c r="W756">
        <f>IF(AND(T756=1,N756="",OR(L756="Recibido",L756="Confirmado",L756="Preparado",L756="En reparto",L756="Incidencia")),1,0)</f>
        <v>0</v>
      </c>
      <c r="X756">
        <f>IF(S756&lt;&gt;"",1,0)</f>
        <v>0</v>
      </c>
      <c r="Y756">
        <f>IF(A756&lt;&gt;"",1,0)</f>
        <v>0</v>
      </c>
      <c r="Z756">
        <f>IF(T756=1,ROW()-5,0)</f>
        <v>0</v>
      </c>
    </row>
    <row r="757">
      <c r="A757" s="21" t="str">
        <f>IF(T757=0,"",IF(S757&lt;&gt;"","Revisa: "&amp;S757,IF(OR(L757="Cobrado",L757="Anulado"),"",IF(AND(N757="",OR(L757="Recibido",L757="Confirmado",L757="Preparado",L757="En reparto",L757="Incidencia"),ISNUMBER(I757),INT(Ajustes!$C$5)&gt;INT(I757)),"Retrasado",IF(OR(L757="Entregado",L757="Facturado"),IF(AND(ISNUMBER(V757),ISNUMBER(N757),INT(Ajustes!$C$5)-INT(N757)&gt;V757),IF(L757="Entregado","Sin facturar","Cobro vencido"),""),IF(AND(ISNUMBER(V757),ISNUMBER(Q757),Q757&gt;V757),INDEX(Ajustes!$E$9:$E$17,MATCH(L757,Ajustes!$B$9:$B$17,0)),""))))))</f>
        <v/>
      </c>
      <c r="B757" s="22" t="n"/>
      <c r="C757" s="23" t="n"/>
      <c r="D757" s="24" t="n"/>
      <c r="E757" s="25" t="n"/>
      <c r="F757" s="25" t="n"/>
      <c r="G757" s="25" t="n"/>
      <c r="H757" s="26" t="n"/>
      <c r="I757" s="23" t="n"/>
      <c r="J757" s="25" t="n"/>
      <c r="K757" s="25" t="n"/>
      <c r="L757" s="25" t="n"/>
      <c r="M757" s="23" t="n"/>
      <c r="N757" s="23" t="n"/>
      <c r="O757" s="27" t="n"/>
      <c r="P757" s="25" t="n"/>
      <c r="Q757" s="28" t="str">
        <f>IF(OR(T757=0,L757="Cobrado",L757="Anulado",NOT(ISNUMBER(U757))),"",MAX(0,INT(Ajustes!$C$5)-INT(U757)))</f>
        <v/>
      </c>
      <c r="R757" s="28" t="str">
        <f>IF(OR(T757=0,L757="Anulado",NOT(ISNUMBER(N757)),NOT(ISNUMBER(I757))),"",IF(INT(N757)=INT(I757),"Sí",IF(INT(N757)&gt;INT(I757),"Tarde","Antes")))</f>
        <v/>
      </c>
      <c r="S757" t="str">
        <f>IF(T757=0,"",IF(L757="","falta el estado",IF(NOT(ISNUMBER(MATCH(L757,Ajustes!$B$9:$B$17,0))),"el estado no es de la lista",IF(E757="","falta el cliente",IF(OR(AND(C757&lt;&gt;"",NOT(ISNUMBER(C757))),AND(I757&lt;&gt;"",NOT(ISNUMBER(I757))),AND(M757&lt;&gt;"",NOT(ISNUMBER(M757))),AND(N757&lt;&gt;"",NOT(ISNUMBER(N757)))),"hay una fecha mal escrita",IF(AND(H757&lt;&gt;"",NOT(ISNUMBER(H757))),"el importe no es un número",IF(C757="","falta «Recibido el»",IF(AND(L757&lt;&gt;"Recibido",L757&lt;&gt;"Anulado",I757=""),"falta la entrega acordada",IF(AND(L757&lt;&gt;"Recibido",L757&lt;&gt;"Anulado",M757=""),"falta la fecha del estado",IF(AND(OR(L757="Entregado",L757="Facturado",L757="Cobrado"),N757=""),"falta «Entregado el»",IF(AND(N757&lt;&gt;"",OR(L757="Recibido",L757="Confirmado",L757="Preparado",L757="En reparto")),"tiene «Entregado el»: cambia el estado",IF(OR(INT(C757)&gt;INT(Ajustes!$C$5),AND(M757&lt;&gt;"",INT(M757)&gt;INT(Ajustes!$C$5)),AND(N757&lt;&gt;"",INT(N757)&gt;INT(Ajustes!$C$5))),"hay una fecha posterior a hoy",IF(AND(M757&lt;&gt;"",INT(M757)&lt;INT(C757)),"la fecha del estado es anterior a «Recibido el»",IF(AND(N757&lt;&gt;"",INT(N757)&lt;INT(C757)),"«Entregado el» es anterior a «Recibido el»",""))))))))))))))</f>
        <v/>
      </c>
      <c r="T757">
        <f>IF(COUNTA(B757:P757)&gt;0,1,0)</f>
        <v>0</v>
      </c>
      <c r="U757" t="str">
        <f>IF(T757=0,"",IF(AND(L757="Recibido",M757=""),IF(C757="","",C757),IF(M757="","",M757)))</f>
        <v/>
      </c>
      <c r="V757" t="str">
        <f>IF(OR(T757=0,NOT(ISNUMBER(MATCH(L757,Ajustes!$B$9:$B$17,0)))),"",IF(INDEX(Ajustes!$C$9:$C$17,MATCH(L757,Ajustes!$B$9:$B$17,0))="","",INDEX(Ajustes!$C$9:$C$17,MATCH(L757,Ajustes!$B$9:$B$17,0))))</f>
        <v/>
      </c>
      <c r="W757">
        <f>IF(AND(T757=1,N757="",OR(L757="Recibido",L757="Confirmado",L757="Preparado",L757="En reparto",L757="Incidencia")),1,0)</f>
        <v>0</v>
      </c>
      <c r="X757">
        <f>IF(S757&lt;&gt;"",1,0)</f>
        <v>0</v>
      </c>
      <c r="Y757">
        <f>IF(A757&lt;&gt;"",1,0)</f>
        <v>0</v>
      </c>
      <c r="Z757">
        <f>IF(T757=1,ROW()-5,0)</f>
        <v>0</v>
      </c>
    </row>
    <row r="758">
      <c r="A758" s="21" t="str">
        <f>IF(T758=0,"",IF(S758&lt;&gt;"","Revisa: "&amp;S758,IF(OR(L758="Cobrado",L758="Anulado"),"",IF(AND(N758="",OR(L758="Recibido",L758="Confirmado",L758="Preparado",L758="En reparto",L758="Incidencia"),ISNUMBER(I758),INT(Ajustes!$C$5)&gt;INT(I758)),"Retrasado",IF(OR(L758="Entregado",L758="Facturado"),IF(AND(ISNUMBER(V758),ISNUMBER(N758),INT(Ajustes!$C$5)-INT(N758)&gt;V758),IF(L758="Entregado","Sin facturar","Cobro vencido"),""),IF(AND(ISNUMBER(V758),ISNUMBER(Q758),Q758&gt;V758),INDEX(Ajustes!$E$9:$E$17,MATCH(L758,Ajustes!$B$9:$B$17,0)),""))))))</f>
        <v/>
      </c>
      <c r="B758" s="22" t="n"/>
      <c r="C758" s="23" t="n"/>
      <c r="D758" s="24" t="n"/>
      <c r="E758" s="25" t="n"/>
      <c r="F758" s="25" t="n"/>
      <c r="G758" s="25" t="n"/>
      <c r="H758" s="26" t="n"/>
      <c r="I758" s="23" t="n"/>
      <c r="J758" s="25" t="n"/>
      <c r="K758" s="25" t="n"/>
      <c r="L758" s="25" t="n"/>
      <c r="M758" s="23" t="n"/>
      <c r="N758" s="23" t="n"/>
      <c r="O758" s="27" t="n"/>
      <c r="P758" s="25" t="n"/>
      <c r="Q758" s="28" t="str">
        <f>IF(OR(T758=0,L758="Cobrado",L758="Anulado",NOT(ISNUMBER(U758))),"",MAX(0,INT(Ajustes!$C$5)-INT(U758)))</f>
        <v/>
      </c>
      <c r="R758" s="28" t="str">
        <f>IF(OR(T758=0,L758="Anulado",NOT(ISNUMBER(N758)),NOT(ISNUMBER(I758))),"",IF(INT(N758)=INT(I758),"Sí",IF(INT(N758)&gt;INT(I758),"Tarde","Antes")))</f>
        <v/>
      </c>
      <c r="S758" t="str">
        <f>IF(T758=0,"",IF(L758="","falta el estado",IF(NOT(ISNUMBER(MATCH(L758,Ajustes!$B$9:$B$17,0))),"el estado no es de la lista",IF(E758="","falta el cliente",IF(OR(AND(C758&lt;&gt;"",NOT(ISNUMBER(C758))),AND(I758&lt;&gt;"",NOT(ISNUMBER(I758))),AND(M758&lt;&gt;"",NOT(ISNUMBER(M758))),AND(N758&lt;&gt;"",NOT(ISNUMBER(N758)))),"hay una fecha mal escrita",IF(AND(H758&lt;&gt;"",NOT(ISNUMBER(H758))),"el importe no es un número",IF(C758="","falta «Recibido el»",IF(AND(L758&lt;&gt;"Recibido",L758&lt;&gt;"Anulado",I758=""),"falta la entrega acordada",IF(AND(L758&lt;&gt;"Recibido",L758&lt;&gt;"Anulado",M758=""),"falta la fecha del estado",IF(AND(OR(L758="Entregado",L758="Facturado",L758="Cobrado"),N758=""),"falta «Entregado el»",IF(AND(N758&lt;&gt;"",OR(L758="Recibido",L758="Confirmado",L758="Preparado",L758="En reparto")),"tiene «Entregado el»: cambia el estado",IF(OR(INT(C758)&gt;INT(Ajustes!$C$5),AND(M758&lt;&gt;"",INT(M758)&gt;INT(Ajustes!$C$5)),AND(N758&lt;&gt;"",INT(N758)&gt;INT(Ajustes!$C$5))),"hay una fecha posterior a hoy",IF(AND(M758&lt;&gt;"",INT(M758)&lt;INT(C758)),"la fecha del estado es anterior a «Recibido el»",IF(AND(N758&lt;&gt;"",INT(N758)&lt;INT(C758)),"«Entregado el» es anterior a «Recibido el»",""))))))))))))))</f>
        <v/>
      </c>
      <c r="T758">
        <f>IF(COUNTA(B758:P758)&gt;0,1,0)</f>
        <v>0</v>
      </c>
      <c r="U758" t="str">
        <f>IF(T758=0,"",IF(AND(L758="Recibido",M758=""),IF(C758="","",C758),IF(M758="","",M758)))</f>
        <v/>
      </c>
      <c r="V758" t="str">
        <f>IF(OR(T758=0,NOT(ISNUMBER(MATCH(L758,Ajustes!$B$9:$B$17,0)))),"",IF(INDEX(Ajustes!$C$9:$C$17,MATCH(L758,Ajustes!$B$9:$B$17,0))="","",INDEX(Ajustes!$C$9:$C$17,MATCH(L758,Ajustes!$B$9:$B$17,0))))</f>
        <v/>
      </c>
      <c r="W758">
        <f>IF(AND(T758=1,N758="",OR(L758="Recibido",L758="Confirmado",L758="Preparado",L758="En reparto",L758="Incidencia")),1,0)</f>
        <v>0</v>
      </c>
      <c r="X758">
        <f>IF(S758&lt;&gt;"",1,0)</f>
        <v>0</v>
      </c>
      <c r="Y758">
        <f>IF(A758&lt;&gt;"",1,0)</f>
        <v>0</v>
      </c>
      <c r="Z758">
        <f>IF(T758=1,ROW()-5,0)</f>
        <v>0</v>
      </c>
    </row>
    <row r="759">
      <c r="A759" s="21" t="str">
        <f>IF(T759=0,"",IF(S759&lt;&gt;"","Revisa: "&amp;S759,IF(OR(L759="Cobrado",L759="Anulado"),"",IF(AND(N759="",OR(L759="Recibido",L759="Confirmado",L759="Preparado",L759="En reparto",L759="Incidencia"),ISNUMBER(I759),INT(Ajustes!$C$5)&gt;INT(I759)),"Retrasado",IF(OR(L759="Entregado",L759="Facturado"),IF(AND(ISNUMBER(V759),ISNUMBER(N759),INT(Ajustes!$C$5)-INT(N759)&gt;V759),IF(L759="Entregado","Sin facturar","Cobro vencido"),""),IF(AND(ISNUMBER(V759),ISNUMBER(Q759),Q759&gt;V759),INDEX(Ajustes!$E$9:$E$17,MATCH(L759,Ajustes!$B$9:$B$17,0)),""))))))</f>
        <v/>
      </c>
      <c r="B759" s="22" t="n"/>
      <c r="C759" s="23" t="n"/>
      <c r="D759" s="24" t="n"/>
      <c r="E759" s="25" t="n"/>
      <c r="F759" s="25" t="n"/>
      <c r="G759" s="25" t="n"/>
      <c r="H759" s="26" t="n"/>
      <c r="I759" s="23" t="n"/>
      <c r="J759" s="25" t="n"/>
      <c r="K759" s="25" t="n"/>
      <c r="L759" s="25" t="n"/>
      <c r="M759" s="23" t="n"/>
      <c r="N759" s="23" t="n"/>
      <c r="O759" s="27" t="n"/>
      <c r="P759" s="25" t="n"/>
      <c r="Q759" s="28" t="str">
        <f>IF(OR(T759=0,L759="Cobrado",L759="Anulado",NOT(ISNUMBER(U759))),"",MAX(0,INT(Ajustes!$C$5)-INT(U759)))</f>
        <v/>
      </c>
      <c r="R759" s="28" t="str">
        <f>IF(OR(T759=0,L759="Anulado",NOT(ISNUMBER(N759)),NOT(ISNUMBER(I759))),"",IF(INT(N759)=INT(I759),"Sí",IF(INT(N759)&gt;INT(I759),"Tarde","Antes")))</f>
        <v/>
      </c>
      <c r="S759" t="str">
        <f>IF(T759=0,"",IF(L759="","falta el estado",IF(NOT(ISNUMBER(MATCH(L759,Ajustes!$B$9:$B$17,0))),"el estado no es de la lista",IF(E759="","falta el cliente",IF(OR(AND(C759&lt;&gt;"",NOT(ISNUMBER(C759))),AND(I759&lt;&gt;"",NOT(ISNUMBER(I759))),AND(M759&lt;&gt;"",NOT(ISNUMBER(M759))),AND(N759&lt;&gt;"",NOT(ISNUMBER(N759)))),"hay una fecha mal escrita",IF(AND(H759&lt;&gt;"",NOT(ISNUMBER(H759))),"el importe no es un número",IF(C759="","falta «Recibido el»",IF(AND(L759&lt;&gt;"Recibido",L759&lt;&gt;"Anulado",I759=""),"falta la entrega acordada",IF(AND(L759&lt;&gt;"Recibido",L759&lt;&gt;"Anulado",M759=""),"falta la fecha del estado",IF(AND(OR(L759="Entregado",L759="Facturado",L759="Cobrado"),N759=""),"falta «Entregado el»",IF(AND(N759&lt;&gt;"",OR(L759="Recibido",L759="Confirmado",L759="Preparado",L759="En reparto")),"tiene «Entregado el»: cambia el estado",IF(OR(INT(C759)&gt;INT(Ajustes!$C$5),AND(M759&lt;&gt;"",INT(M759)&gt;INT(Ajustes!$C$5)),AND(N759&lt;&gt;"",INT(N759)&gt;INT(Ajustes!$C$5))),"hay una fecha posterior a hoy",IF(AND(M759&lt;&gt;"",INT(M759)&lt;INT(C759)),"la fecha del estado es anterior a «Recibido el»",IF(AND(N759&lt;&gt;"",INT(N759)&lt;INT(C759)),"«Entregado el» es anterior a «Recibido el»",""))))))))))))))</f>
        <v/>
      </c>
      <c r="T759">
        <f>IF(COUNTA(B759:P759)&gt;0,1,0)</f>
        <v>0</v>
      </c>
      <c r="U759" t="str">
        <f>IF(T759=0,"",IF(AND(L759="Recibido",M759=""),IF(C759="","",C759),IF(M759="","",M759)))</f>
        <v/>
      </c>
      <c r="V759" t="str">
        <f>IF(OR(T759=0,NOT(ISNUMBER(MATCH(L759,Ajustes!$B$9:$B$17,0)))),"",IF(INDEX(Ajustes!$C$9:$C$17,MATCH(L759,Ajustes!$B$9:$B$17,0))="","",INDEX(Ajustes!$C$9:$C$17,MATCH(L759,Ajustes!$B$9:$B$17,0))))</f>
        <v/>
      </c>
      <c r="W759">
        <f>IF(AND(T759=1,N759="",OR(L759="Recibido",L759="Confirmado",L759="Preparado",L759="En reparto",L759="Incidencia")),1,0)</f>
        <v>0</v>
      </c>
      <c r="X759">
        <f>IF(S759&lt;&gt;"",1,0)</f>
        <v>0</v>
      </c>
      <c r="Y759">
        <f>IF(A759&lt;&gt;"",1,0)</f>
        <v>0</v>
      </c>
      <c r="Z759">
        <f>IF(T759=1,ROW()-5,0)</f>
        <v>0</v>
      </c>
    </row>
    <row r="760">
      <c r="A760" s="21" t="str">
        <f>IF(T760=0,"",IF(S760&lt;&gt;"","Revisa: "&amp;S760,IF(OR(L760="Cobrado",L760="Anulado"),"",IF(AND(N760="",OR(L760="Recibido",L760="Confirmado",L760="Preparado",L760="En reparto",L760="Incidencia"),ISNUMBER(I760),INT(Ajustes!$C$5)&gt;INT(I760)),"Retrasado",IF(OR(L760="Entregado",L760="Facturado"),IF(AND(ISNUMBER(V760),ISNUMBER(N760),INT(Ajustes!$C$5)-INT(N760)&gt;V760),IF(L760="Entregado","Sin facturar","Cobro vencido"),""),IF(AND(ISNUMBER(V760),ISNUMBER(Q760),Q760&gt;V760),INDEX(Ajustes!$E$9:$E$17,MATCH(L760,Ajustes!$B$9:$B$17,0)),""))))))</f>
        <v/>
      </c>
      <c r="B760" s="22" t="n"/>
      <c r="C760" s="23" t="n"/>
      <c r="D760" s="24" t="n"/>
      <c r="E760" s="25" t="n"/>
      <c r="F760" s="25" t="n"/>
      <c r="G760" s="25" t="n"/>
      <c r="H760" s="26" t="n"/>
      <c r="I760" s="23" t="n"/>
      <c r="J760" s="25" t="n"/>
      <c r="K760" s="25" t="n"/>
      <c r="L760" s="25" t="n"/>
      <c r="M760" s="23" t="n"/>
      <c r="N760" s="23" t="n"/>
      <c r="O760" s="27" t="n"/>
      <c r="P760" s="25" t="n"/>
      <c r="Q760" s="28" t="str">
        <f>IF(OR(T760=0,L760="Cobrado",L760="Anulado",NOT(ISNUMBER(U760))),"",MAX(0,INT(Ajustes!$C$5)-INT(U760)))</f>
        <v/>
      </c>
      <c r="R760" s="28" t="str">
        <f>IF(OR(T760=0,L760="Anulado",NOT(ISNUMBER(N760)),NOT(ISNUMBER(I760))),"",IF(INT(N760)=INT(I760),"Sí",IF(INT(N760)&gt;INT(I760),"Tarde","Antes")))</f>
        <v/>
      </c>
      <c r="S760" t="str">
        <f>IF(T760=0,"",IF(L760="","falta el estado",IF(NOT(ISNUMBER(MATCH(L760,Ajustes!$B$9:$B$17,0))),"el estado no es de la lista",IF(E760="","falta el cliente",IF(OR(AND(C760&lt;&gt;"",NOT(ISNUMBER(C760))),AND(I760&lt;&gt;"",NOT(ISNUMBER(I760))),AND(M760&lt;&gt;"",NOT(ISNUMBER(M760))),AND(N760&lt;&gt;"",NOT(ISNUMBER(N760)))),"hay una fecha mal escrita",IF(AND(H760&lt;&gt;"",NOT(ISNUMBER(H760))),"el importe no es un número",IF(C760="","falta «Recibido el»",IF(AND(L760&lt;&gt;"Recibido",L760&lt;&gt;"Anulado",I760=""),"falta la entrega acordada",IF(AND(L760&lt;&gt;"Recibido",L760&lt;&gt;"Anulado",M760=""),"falta la fecha del estado",IF(AND(OR(L760="Entregado",L760="Facturado",L760="Cobrado"),N760=""),"falta «Entregado el»",IF(AND(N760&lt;&gt;"",OR(L760="Recibido",L760="Confirmado",L760="Preparado",L760="En reparto")),"tiene «Entregado el»: cambia el estado",IF(OR(INT(C760)&gt;INT(Ajustes!$C$5),AND(M760&lt;&gt;"",INT(M760)&gt;INT(Ajustes!$C$5)),AND(N760&lt;&gt;"",INT(N760)&gt;INT(Ajustes!$C$5))),"hay una fecha posterior a hoy",IF(AND(M760&lt;&gt;"",INT(M760)&lt;INT(C760)),"la fecha del estado es anterior a «Recibido el»",IF(AND(N760&lt;&gt;"",INT(N760)&lt;INT(C760)),"«Entregado el» es anterior a «Recibido el»",""))))))))))))))</f>
        <v/>
      </c>
      <c r="T760">
        <f>IF(COUNTA(B760:P760)&gt;0,1,0)</f>
        <v>0</v>
      </c>
      <c r="U760" t="str">
        <f>IF(T760=0,"",IF(AND(L760="Recibido",M760=""),IF(C760="","",C760),IF(M760="","",M760)))</f>
        <v/>
      </c>
      <c r="V760" t="str">
        <f>IF(OR(T760=0,NOT(ISNUMBER(MATCH(L760,Ajustes!$B$9:$B$17,0)))),"",IF(INDEX(Ajustes!$C$9:$C$17,MATCH(L760,Ajustes!$B$9:$B$17,0))="","",INDEX(Ajustes!$C$9:$C$17,MATCH(L760,Ajustes!$B$9:$B$17,0))))</f>
        <v/>
      </c>
      <c r="W760">
        <f>IF(AND(T760=1,N760="",OR(L760="Recibido",L760="Confirmado",L760="Preparado",L760="En reparto",L760="Incidencia")),1,0)</f>
        <v>0</v>
      </c>
      <c r="X760">
        <f>IF(S760&lt;&gt;"",1,0)</f>
        <v>0</v>
      </c>
      <c r="Y760">
        <f>IF(A760&lt;&gt;"",1,0)</f>
        <v>0</v>
      </c>
      <c r="Z760">
        <f>IF(T760=1,ROW()-5,0)</f>
        <v>0</v>
      </c>
    </row>
    <row r="761">
      <c r="A761" s="21" t="str">
        <f>IF(T761=0,"",IF(S761&lt;&gt;"","Revisa: "&amp;S761,IF(OR(L761="Cobrado",L761="Anulado"),"",IF(AND(N761="",OR(L761="Recibido",L761="Confirmado",L761="Preparado",L761="En reparto",L761="Incidencia"),ISNUMBER(I761),INT(Ajustes!$C$5)&gt;INT(I761)),"Retrasado",IF(OR(L761="Entregado",L761="Facturado"),IF(AND(ISNUMBER(V761),ISNUMBER(N761),INT(Ajustes!$C$5)-INT(N761)&gt;V761),IF(L761="Entregado","Sin facturar","Cobro vencido"),""),IF(AND(ISNUMBER(V761),ISNUMBER(Q761),Q761&gt;V761),INDEX(Ajustes!$E$9:$E$17,MATCH(L761,Ajustes!$B$9:$B$17,0)),""))))))</f>
        <v/>
      </c>
      <c r="B761" s="22" t="n"/>
      <c r="C761" s="23" t="n"/>
      <c r="D761" s="24" t="n"/>
      <c r="E761" s="25" t="n"/>
      <c r="F761" s="25" t="n"/>
      <c r="G761" s="25" t="n"/>
      <c r="H761" s="26" t="n"/>
      <c r="I761" s="23" t="n"/>
      <c r="J761" s="25" t="n"/>
      <c r="K761" s="25" t="n"/>
      <c r="L761" s="25" t="n"/>
      <c r="M761" s="23" t="n"/>
      <c r="N761" s="23" t="n"/>
      <c r="O761" s="27" t="n"/>
      <c r="P761" s="25" t="n"/>
      <c r="Q761" s="28" t="str">
        <f>IF(OR(T761=0,L761="Cobrado",L761="Anulado",NOT(ISNUMBER(U761))),"",MAX(0,INT(Ajustes!$C$5)-INT(U761)))</f>
        <v/>
      </c>
      <c r="R761" s="28" t="str">
        <f>IF(OR(T761=0,L761="Anulado",NOT(ISNUMBER(N761)),NOT(ISNUMBER(I761))),"",IF(INT(N761)=INT(I761),"Sí",IF(INT(N761)&gt;INT(I761),"Tarde","Antes")))</f>
        <v/>
      </c>
      <c r="S761" t="str">
        <f>IF(T761=0,"",IF(L761="","falta el estado",IF(NOT(ISNUMBER(MATCH(L761,Ajustes!$B$9:$B$17,0))),"el estado no es de la lista",IF(E761="","falta el cliente",IF(OR(AND(C761&lt;&gt;"",NOT(ISNUMBER(C761))),AND(I761&lt;&gt;"",NOT(ISNUMBER(I761))),AND(M761&lt;&gt;"",NOT(ISNUMBER(M761))),AND(N761&lt;&gt;"",NOT(ISNUMBER(N761)))),"hay una fecha mal escrita",IF(AND(H761&lt;&gt;"",NOT(ISNUMBER(H761))),"el importe no es un número",IF(C761="","falta «Recibido el»",IF(AND(L761&lt;&gt;"Recibido",L761&lt;&gt;"Anulado",I761=""),"falta la entrega acordada",IF(AND(L761&lt;&gt;"Recibido",L761&lt;&gt;"Anulado",M761=""),"falta la fecha del estado",IF(AND(OR(L761="Entregado",L761="Facturado",L761="Cobrado"),N761=""),"falta «Entregado el»",IF(AND(N761&lt;&gt;"",OR(L761="Recibido",L761="Confirmado",L761="Preparado",L761="En reparto")),"tiene «Entregado el»: cambia el estado",IF(OR(INT(C761)&gt;INT(Ajustes!$C$5),AND(M761&lt;&gt;"",INT(M761)&gt;INT(Ajustes!$C$5)),AND(N761&lt;&gt;"",INT(N761)&gt;INT(Ajustes!$C$5))),"hay una fecha posterior a hoy",IF(AND(M761&lt;&gt;"",INT(M761)&lt;INT(C761)),"la fecha del estado es anterior a «Recibido el»",IF(AND(N761&lt;&gt;"",INT(N761)&lt;INT(C761)),"«Entregado el» es anterior a «Recibido el»",""))))))))))))))</f>
        <v/>
      </c>
      <c r="T761">
        <f>IF(COUNTA(B761:P761)&gt;0,1,0)</f>
        <v>0</v>
      </c>
      <c r="U761" t="str">
        <f>IF(T761=0,"",IF(AND(L761="Recibido",M761=""),IF(C761="","",C761),IF(M761="","",M761)))</f>
        <v/>
      </c>
      <c r="V761" t="str">
        <f>IF(OR(T761=0,NOT(ISNUMBER(MATCH(L761,Ajustes!$B$9:$B$17,0)))),"",IF(INDEX(Ajustes!$C$9:$C$17,MATCH(L761,Ajustes!$B$9:$B$17,0))="","",INDEX(Ajustes!$C$9:$C$17,MATCH(L761,Ajustes!$B$9:$B$17,0))))</f>
        <v/>
      </c>
      <c r="W761">
        <f>IF(AND(T761=1,N761="",OR(L761="Recibido",L761="Confirmado",L761="Preparado",L761="En reparto",L761="Incidencia")),1,0)</f>
        <v>0</v>
      </c>
      <c r="X761">
        <f>IF(S761&lt;&gt;"",1,0)</f>
        <v>0</v>
      </c>
      <c r="Y761">
        <f>IF(A761&lt;&gt;"",1,0)</f>
        <v>0</v>
      </c>
      <c r="Z761">
        <f>IF(T761=1,ROW()-5,0)</f>
        <v>0</v>
      </c>
    </row>
    <row r="762">
      <c r="A762" s="21" t="str">
        <f>IF(T762=0,"",IF(S762&lt;&gt;"","Revisa: "&amp;S762,IF(OR(L762="Cobrado",L762="Anulado"),"",IF(AND(N762="",OR(L762="Recibido",L762="Confirmado",L762="Preparado",L762="En reparto",L762="Incidencia"),ISNUMBER(I762),INT(Ajustes!$C$5)&gt;INT(I762)),"Retrasado",IF(OR(L762="Entregado",L762="Facturado"),IF(AND(ISNUMBER(V762),ISNUMBER(N762),INT(Ajustes!$C$5)-INT(N762)&gt;V762),IF(L762="Entregado","Sin facturar","Cobro vencido"),""),IF(AND(ISNUMBER(V762),ISNUMBER(Q762),Q762&gt;V762),INDEX(Ajustes!$E$9:$E$17,MATCH(L762,Ajustes!$B$9:$B$17,0)),""))))))</f>
        <v/>
      </c>
      <c r="B762" s="22" t="n"/>
      <c r="C762" s="23" t="n"/>
      <c r="D762" s="24" t="n"/>
      <c r="E762" s="25" t="n"/>
      <c r="F762" s="25" t="n"/>
      <c r="G762" s="25" t="n"/>
      <c r="H762" s="26" t="n"/>
      <c r="I762" s="23" t="n"/>
      <c r="J762" s="25" t="n"/>
      <c r="K762" s="25" t="n"/>
      <c r="L762" s="25" t="n"/>
      <c r="M762" s="23" t="n"/>
      <c r="N762" s="23" t="n"/>
      <c r="O762" s="27" t="n"/>
      <c r="P762" s="25" t="n"/>
      <c r="Q762" s="28" t="str">
        <f>IF(OR(T762=0,L762="Cobrado",L762="Anulado",NOT(ISNUMBER(U762))),"",MAX(0,INT(Ajustes!$C$5)-INT(U762)))</f>
        <v/>
      </c>
      <c r="R762" s="28" t="str">
        <f>IF(OR(T762=0,L762="Anulado",NOT(ISNUMBER(N762)),NOT(ISNUMBER(I762))),"",IF(INT(N762)=INT(I762),"Sí",IF(INT(N762)&gt;INT(I762),"Tarde","Antes")))</f>
        <v/>
      </c>
      <c r="S762" t="str">
        <f>IF(T762=0,"",IF(L762="","falta el estado",IF(NOT(ISNUMBER(MATCH(L762,Ajustes!$B$9:$B$17,0))),"el estado no es de la lista",IF(E762="","falta el cliente",IF(OR(AND(C762&lt;&gt;"",NOT(ISNUMBER(C762))),AND(I762&lt;&gt;"",NOT(ISNUMBER(I762))),AND(M762&lt;&gt;"",NOT(ISNUMBER(M762))),AND(N762&lt;&gt;"",NOT(ISNUMBER(N762)))),"hay una fecha mal escrita",IF(AND(H762&lt;&gt;"",NOT(ISNUMBER(H762))),"el importe no es un número",IF(C762="","falta «Recibido el»",IF(AND(L762&lt;&gt;"Recibido",L762&lt;&gt;"Anulado",I762=""),"falta la entrega acordada",IF(AND(L762&lt;&gt;"Recibido",L762&lt;&gt;"Anulado",M762=""),"falta la fecha del estado",IF(AND(OR(L762="Entregado",L762="Facturado",L762="Cobrado"),N762=""),"falta «Entregado el»",IF(AND(N762&lt;&gt;"",OR(L762="Recibido",L762="Confirmado",L762="Preparado",L762="En reparto")),"tiene «Entregado el»: cambia el estado",IF(OR(INT(C762)&gt;INT(Ajustes!$C$5),AND(M762&lt;&gt;"",INT(M762)&gt;INT(Ajustes!$C$5)),AND(N762&lt;&gt;"",INT(N762)&gt;INT(Ajustes!$C$5))),"hay una fecha posterior a hoy",IF(AND(M762&lt;&gt;"",INT(M762)&lt;INT(C762)),"la fecha del estado es anterior a «Recibido el»",IF(AND(N762&lt;&gt;"",INT(N762)&lt;INT(C762)),"«Entregado el» es anterior a «Recibido el»",""))))))))))))))</f>
        <v/>
      </c>
      <c r="T762">
        <f>IF(COUNTA(B762:P762)&gt;0,1,0)</f>
        <v>0</v>
      </c>
      <c r="U762" t="str">
        <f>IF(T762=0,"",IF(AND(L762="Recibido",M762=""),IF(C762="","",C762),IF(M762="","",M762)))</f>
        <v/>
      </c>
      <c r="V762" t="str">
        <f>IF(OR(T762=0,NOT(ISNUMBER(MATCH(L762,Ajustes!$B$9:$B$17,0)))),"",IF(INDEX(Ajustes!$C$9:$C$17,MATCH(L762,Ajustes!$B$9:$B$17,0))="","",INDEX(Ajustes!$C$9:$C$17,MATCH(L762,Ajustes!$B$9:$B$17,0))))</f>
        <v/>
      </c>
      <c r="W762">
        <f>IF(AND(T762=1,N762="",OR(L762="Recibido",L762="Confirmado",L762="Preparado",L762="En reparto",L762="Incidencia")),1,0)</f>
        <v>0</v>
      </c>
      <c r="X762">
        <f>IF(S762&lt;&gt;"",1,0)</f>
        <v>0</v>
      </c>
      <c r="Y762">
        <f>IF(A762&lt;&gt;"",1,0)</f>
        <v>0</v>
      </c>
      <c r="Z762">
        <f>IF(T762=1,ROW()-5,0)</f>
        <v>0</v>
      </c>
    </row>
    <row r="763">
      <c r="A763" s="21" t="str">
        <f>IF(T763=0,"",IF(S763&lt;&gt;"","Revisa: "&amp;S763,IF(OR(L763="Cobrado",L763="Anulado"),"",IF(AND(N763="",OR(L763="Recibido",L763="Confirmado",L763="Preparado",L763="En reparto",L763="Incidencia"),ISNUMBER(I763),INT(Ajustes!$C$5)&gt;INT(I763)),"Retrasado",IF(OR(L763="Entregado",L763="Facturado"),IF(AND(ISNUMBER(V763),ISNUMBER(N763),INT(Ajustes!$C$5)-INT(N763)&gt;V763),IF(L763="Entregado","Sin facturar","Cobro vencido"),""),IF(AND(ISNUMBER(V763),ISNUMBER(Q763),Q763&gt;V763),INDEX(Ajustes!$E$9:$E$17,MATCH(L763,Ajustes!$B$9:$B$17,0)),""))))))</f>
        <v/>
      </c>
      <c r="B763" s="22" t="n"/>
      <c r="C763" s="23" t="n"/>
      <c r="D763" s="24" t="n"/>
      <c r="E763" s="25" t="n"/>
      <c r="F763" s="25" t="n"/>
      <c r="G763" s="25" t="n"/>
      <c r="H763" s="26" t="n"/>
      <c r="I763" s="23" t="n"/>
      <c r="J763" s="25" t="n"/>
      <c r="K763" s="25" t="n"/>
      <c r="L763" s="25" t="n"/>
      <c r="M763" s="23" t="n"/>
      <c r="N763" s="23" t="n"/>
      <c r="O763" s="27" t="n"/>
      <c r="P763" s="25" t="n"/>
      <c r="Q763" s="28" t="str">
        <f>IF(OR(T763=0,L763="Cobrado",L763="Anulado",NOT(ISNUMBER(U763))),"",MAX(0,INT(Ajustes!$C$5)-INT(U763)))</f>
        <v/>
      </c>
      <c r="R763" s="28" t="str">
        <f>IF(OR(T763=0,L763="Anulado",NOT(ISNUMBER(N763)),NOT(ISNUMBER(I763))),"",IF(INT(N763)=INT(I763),"Sí",IF(INT(N763)&gt;INT(I763),"Tarde","Antes")))</f>
        <v/>
      </c>
      <c r="S763" t="str">
        <f>IF(T763=0,"",IF(L763="","falta el estado",IF(NOT(ISNUMBER(MATCH(L763,Ajustes!$B$9:$B$17,0))),"el estado no es de la lista",IF(E763="","falta el cliente",IF(OR(AND(C763&lt;&gt;"",NOT(ISNUMBER(C763))),AND(I763&lt;&gt;"",NOT(ISNUMBER(I763))),AND(M763&lt;&gt;"",NOT(ISNUMBER(M763))),AND(N763&lt;&gt;"",NOT(ISNUMBER(N763)))),"hay una fecha mal escrita",IF(AND(H763&lt;&gt;"",NOT(ISNUMBER(H763))),"el importe no es un número",IF(C763="","falta «Recibido el»",IF(AND(L763&lt;&gt;"Recibido",L763&lt;&gt;"Anulado",I763=""),"falta la entrega acordada",IF(AND(L763&lt;&gt;"Recibido",L763&lt;&gt;"Anulado",M763=""),"falta la fecha del estado",IF(AND(OR(L763="Entregado",L763="Facturado",L763="Cobrado"),N763=""),"falta «Entregado el»",IF(AND(N763&lt;&gt;"",OR(L763="Recibido",L763="Confirmado",L763="Preparado",L763="En reparto")),"tiene «Entregado el»: cambia el estado",IF(OR(INT(C763)&gt;INT(Ajustes!$C$5),AND(M763&lt;&gt;"",INT(M763)&gt;INT(Ajustes!$C$5)),AND(N763&lt;&gt;"",INT(N763)&gt;INT(Ajustes!$C$5))),"hay una fecha posterior a hoy",IF(AND(M763&lt;&gt;"",INT(M763)&lt;INT(C763)),"la fecha del estado es anterior a «Recibido el»",IF(AND(N763&lt;&gt;"",INT(N763)&lt;INT(C763)),"«Entregado el» es anterior a «Recibido el»",""))))))))))))))</f>
        <v/>
      </c>
      <c r="T763">
        <f>IF(COUNTA(B763:P763)&gt;0,1,0)</f>
        <v>0</v>
      </c>
      <c r="U763" t="str">
        <f>IF(T763=0,"",IF(AND(L763="Recibido",M763=""),IF(C763="","",C763),IF(M763="","",M763)))</f>
        <v/>
      </c>
      <c r="V763" t="str">
        <f>IF(OR(T763=0,NOT(ISNUMBER(MATCH(L763,Ajustes!$B$9:$B$17,0)))),"",IF(INDEX(Ajustes!$C$9:$C$17,MATCH(L763,Ajustes!$B$9:$B$17,0))="","",INDEX(Ajustes!$C$9:$C$17,MATCH(L763,Ajustes!$B$9:$B$17,0))))</f>
        <v/>
      </c>
      <c r="W763">
        <f>IF(AND(T763=1,N763="",OR(L763="Recibido",L763="Confirmado",L763="Preparado",L763="En reparto",L763="Incidencia")),1,0)</f>
        <v>0</v>
      </c>
      <c r="X763">
        <f>IF(S763&lt;&gt;"",1,0)</f>
        <v>0</v>
      </c>
      <c r="Y763">
        <f>IF(A763&lt;&gt;"",1,0)</f>
        <v>0</v>
      </c>
      <c r="Z763">
        <f>IF(T763=1,ROW()-5,0)</f>
        <v>0</v>
      </c>
    </row>
    <row r="764">
      <c r="A764" s="21" t="str">
        <f>IF(T764=0,"",IF(S764&lt;&gt;"","Revisa: "&amp;S764,IF(OR(L764="Cobrado",L764="Anulado"),"",IF(AND(N764="",OR(L764="Recibido",L764="Confirmado",L764="Preparado",L764="En reparto",L764="Incidencia"),ISNUMBER(I764),INT(Ajustes!$C$5)&gt;INT(I764)),"Retrasado",IF(OR(L764="Entregado",L764="Facturado"),IF(AND(ISNUMBER(V764),ISNUMBER(N764),INT(Ajustes!$C$5)-INT(N764)&gt;V764),IF(L764="Entregado","Sin facturar","Cobro vencido"),""),IF(AND(ISNUMBER(V764),ISNUMBER(Q764),Q764&gt;V764),INDEX(Ajustes!$E$9:$E$17,MATCH(L764,Ajustes!$B$9:$B$17,0)),""))))))</f>
        <v/>
      </c>
      <c r="B764" s="22" t="n"/>
      <c r="C764" s="23" t="n"/>
      <c r="D764" s="24" t="n"/>
      <c r="E764" s="25" t="n"/>
      <c r="F764" s="25" t="n"/>
      <c r="G764" s="25" t="n"/>
      <c r="H764" s="26" t="n"/>
      <c r="I764" s="23" t="n"/>
      <c r="J764" s="25" t="n"/>
      <c r="K764" s="25" t="n"/>
      <c r="L764" s="25" t="n"/>
      <c r="M764" s="23" t="n"/>
      <c r="N764" s="23" t="n"/>
      <c r="O764" s="27" t="n"/>
      <c r="P764" s="25" t="n"/>
      <c r="Q764" s="28" t="str">
        <f>IF(OR(T764=0,L764="Cobrado",L764="Anulado",NOT(ISNUMBER(U764))),"",MAX(0,INT(Ajustes!$C$5)-INT(U764)))</f>
        <v/>
      </c>
      <c r="R764" s="28" t="str">
        <f>IF(OR(T764=0,L764="Anulado",NOT(ISNUMBER(N764)),NOT(ISNUMBER(I764))),"",IF(INT(N764)=INT(I764),"Sí",IF(INT(N764)&gt;INT(I764),"Tarde","Antes")))</f>
        <v/>
      </c>
      <c r="S764" t="str">
        <f>IF(T764=0,"",IF(L764="","falta el estado",IF(NOT(ISNUMBER(MATCH(L764,Ajustes!$B$9:$B$17,0))),"el estado no es de la lista",IF(E764="","falta el cliente",IF(OR(AND(C764&lt;&gt;"",NOT(ISNUMBER(C764))),AND(I764&lt;&gt;"",NOT(ISNUMBER(I764))),AND(M764&lt;&gt;"",NOT(ISNUMBER(M764))),AND(N764&lt;&gt;"",NOT(ISNUMBER(N764)))),"hay una fecha mal escrita",IF(AND(H764&lt;&gt;"",NOT(ISNUMBER(H764))),"el importe no es un número",IF(C764="","falta «Recibido el»",IF(AND(L764&lt;&gt;"Recibido",L764&lt;&gt;"Anulado",I764=""),"falta la entrega acordada",IF(AND(L764&lt;&gt;"Recibido",L764&lt;&gt;"Anulado",M764=""),"falta la fecha del estado",IF(AND(OR(L764="Entregado",L764="Facturado",L764="Cobrado"),N764=""),"falta «Entregado el»",IF(AND(N764&lt;&gt;"",OR(L764="Recibido",L764="Confirmado",L764="Preparado",L764="En reparto")),"tiene «Entregado el»: cambia el estado",IF(OR(INT(C764)&gt;INT(Ajustes!$C$5),AND(M764&lt;&gt;"",INT(M764)&gt;INT(Ajustes!$C$5)),AND(N764&lt;&gt;"",INT(N764)&gt;INT(Ajustes!$C$5))),"hay una fecha posterior a hoy",IF(AND(M764&lt;&gt;"",INT(M764)&lt;INT(C764)),"la fecha del estado es anterior a «Recibido el»",IF(AND(N764&lt;&gt;"",INT(N764)&lt;INT(C764)),"«Entregado el» es anterior a «Recibido el»",""))))))))))))))</f>
        <v/>
      </c>
      <c r="T764">
        <f>IF(COUNTA(B764:P764)&gt;0,1,0)</f>
        <v>0</v>
      </c>
      <c r="U764" t="str">
        <f>IF(T764=0,"",IF(AND(L764="Recibido",M764=""),IF(C764="","",C764),IF(M764="","",M764)))</f>
        <v/>
      </c>
      <c r="V764" t="str">
        <f>IF(OR(T764=0,NOT(ISNUMBER(MATCH(L764,Ajustes!$B$9:$B$17,0)))),"",IF(INDEX(Ajustes!$C$9:$C$17,MATCH(L764,Ajustes!$B$9:$B$17,0))="","",INDEX(Ajustes!$C$9:$C$17,MATCH(L764,Ajustes!$B$9:$B$17,0))))</f>
        <v/>
      </c>
      <c r="W764">
        <f>IF(AND(T764=1,N764="",OR(L764="Recibido",L764="Confirmado",L764="Preparado",L764="En reparto",L764="Incidencia")),1,0)</f>
        <v>0</v>
      </c>
      <c r="X764">
        <f>IF(S764&lt;&gt;"",1,0)</f>
        <v>0</v>
      </c>
      <c r="Y764">
        <f>IF(A764&lt;&gt;"",1,0)</f>
        <v>0</v>
      </c>
      <c r="Z764">
        <f>IF(T764=1,ROW()-5,0)</f>
        <v>0</v>
      </c>
    </row>
    <row r="765">
      <c r="A765" s="21" t="str">
        <f>IF(T765=0,"",IF(S765&lt;&gt;"","Revisa: "&amp;S765,IF(OR(L765="Cobrado",L765="Anulado"),"",IF(AND(N765="",OR(L765="Recibido",L765="Confirmado",L765="Preparado",L765="En reparto",L765="Incidencia"),ISNUMBER(I765),INT(Ajustes!$C$5)&gt;INT(I765)),"Retrasado",IF(OR(L765="Entregado",L765="Facturado"),IF(AND(ISNUMBER(V765),ISNUMBER(N765),INT(Ajustes!$C$5)-INT(N765)&gt;V765),IF(L765="Entregado","Sin facturar","Cobro vencido"),""),IF(AND(ISNUMBER(V765),ISNUMBER(Q765),Q765&gt;V765),INDEX(Ajustes!$E$9:$E$17,MATCH(L765,Ajustes!$B$9:$B$17,0)),""))))))</f>
        <v/>
      </c>
      <c r="B765" s="22" t="n"/>
      <c r="C765" s="23" t="n"/>
      <c r="D765" s="24" t="n"/>
      <c r="E765" s="25" t="n"/>
      <c r="F765" s="25" t="n"/>
      <c r="G765" s="25" t="n"/>
      <c r="H765" s="26" t="n"/>
      <c r="I765" s="23" t="n"/>
      <c r="J765" s="25" t="n"/>
      <c r="K765" s="25" t="n"/>
      <c r="L765" s="25" t="n"/>
      <c r="M765" s="23" t="n"/>
      <c r="N765" s="23" t="n"/>
      <c r="O765" s="27" t="n"/>
      <c r="P765" s="25" t="n"/>
      <c r="Q765" s="28" t="str">
        <f>IF(OR(T765=0,L765="Cobrado",L765="Anulado",NOT(ISNUMBER(U765))),"",MAX(0,INT(Ajustes!$C$5)-INT(U765)))</f>
        <v/>
      </c>
      <c r="R765" s="28" t="str">
        <f>IF(OR(T765=0,L765="Anulado",NOT(ISNUMBER(N765)),NOT(ISNUMBER(I765))),"",IF(INT(N765)=INT(I765),"Sí",IF(INT(N765)&gt;INT(I765),"Tarde","Antes")))</f>
        <v/>
      </c>
      <c r="S765" t="str">
        <f>IF(T765=0,"",IF(L765="","falta el estado",IF(NOT(ISNUMBER(MATCH(L765,Ajustes!$B$9:$B$17,0))),"el estado no es de la lista",IF(E765="","falta el cliente",IF(OR(AND(C765&lt;&gt;"",NOT(ISNUMBER(C765))),AND(I765&lt;&gt;"",NOT(ISNUMBER(I765))),AND(M765&lt;&gt;"",NOT(ISNUMBER(M765))),AND(N765&lt;&gt;"",NOT(ISNUMBER(N765)))),"hay una fecha mal escrita",IF(AND(H765&lt;&gt;"",NOT(ISNUMBER(H765))),"el importe no es un número",IF(C765="","falta «Recibido el»",IF(AND(L765&lt;&gt;"Recibido",L765&lt;&gt;"Anulado",I765=""),"falta la entrega acordada",IF(AND(L765&lt;&gt;"Recibido",L765&lt;&gt;"Anulado",M765=""),"falta la fecha del estado",IF(AND(OR(L765="Entregado",L765="Facturado",L765="Cobrado"),N765=""),"falta «Entregado el»",IF(AND(N765&lt;&gt;"",OR(L765="Recibido",L765="Confirmado",L765="Preparado",L765="En reparto")),"tiene «Entregado el»: cambia el estado",IF(OR(INT(C765)&gt;INT(Ajustes!$C$5),AND(M765&lt;&gt;"",INT(M765)&gt;INT(Ajustes!$C$5)),AND(N765&lt;&gt;"",INT(N765)&gt;INT(Ajustes!$C$5))),"hay una fecha posterior a hoy",IF(AND(M765&lt;&gt;"",INT(M765)&lt;INT(C765)),"la fecha del estado es anterior a «Recibido el»",IF(AND(N765&lt;&gt;"",INT(N765)&lt;INT(C765)),"«Entregado el» es anterior a «Recibido el»",""))))))))))))))</f>
        <v/>
      </c>
      <c r="T765">
        <f>IF(COUNTA(B765:P765)&gt;0,1,0)</f>
        <v>0</v>
      </c>
      <c r="U765" t="str">
        <f>IF(T765=0,"",IF(AND(L765="Recibido",M765=""),IF(C765="","",C765),IF(M765="","",M765)))</f>
        <v/>
      </c>
      <c r="V765" t="str">
        <f>IF(OR(T765=0,NOT(ISNUMBER(MATCH(L765,Ajustes!$B$9:$B$17,0)))),"",IF(INDEX(Ajustes!$C$9:$C$17,MATCH(L765,Ajustes!$B$9:$B$17,0))="","",INDEX(Ajustes!$C$9:$C$17,MATCH(L765,Ajustes!$B$9:$B$17,0))))</f>
        <v/>
      </c>
      <c r="W765">
        <f>IF(AND(T765=1,N765="",OR(L765="Recibido",L765="Confirmado",L765="Preparado",L765="En reparto",L765="Incidencia")),1,0)</f>
        <v>0</v>
      </c>
      <c r="X765">
        <f>IF(S765&lt;&gt;"",1,0)</f>
        <v>0</v>
      </c>
      <c r="Y765">
        <f>IF(A765&lt;&gt;"",1,0)</f>
        <v>0</v>
      </c>
      <c r="Z765">
        <f>IF(T765=1,ROW()-5,0)</f>
        <v>0</v>
      </c>
    </row>
    <row r="766">
      <c r="A766" s="21" t="str">
        <f>IF(T766=0,"",IF(S766&lt;&gt;"","Revisa: "&amp;S766,IF(OR(L766="Cobrado",L766="Anulado"),"",IF(AND(N766="",OR(L766="Recibido",L766="Confirmado",L766="Preparado",L766="En reparto",L766="Incidencia"),ISNUMBER(I766),INT(Ajustes!$C$5)&gt;INT(I766)),"Retrasado",IF(OR(L766="Entregado",L766="Facturado"),IF(AND(ISNUMBER(V766),ISNUMBER(N766),INT(Ajustes!$C$5)-INT(N766)&gt;V766),IF(L766="Entregado","Sin facturar","Cobro vencido"),""),IF(AND(ISNUMBER(V766),ISNUMBER(Q766),Q766&gt;V766),INDEX(Ajustes!$E$9:$E$17,MATCH(L766,Ajustes!$B$9:$B$17,0)),""))))))</f>
        <v/>
      </c>
      <c r="B766" s="22" t="n"/>
      <c r="C766" s="23" t="n"/>
      <c r="D766" s="24" t="n"/>
      <c r="E766" s="25" t="n"/>
      <c r="F766" s="25" t="n"/>
      <c r="G766" s="25" t="n"/>
      <c r="H766" s="26" t="n"/>
      <c r="I766" s="23" t="n"/>
      <c r="J766" s="25" t="n"/>
      <c r="K766" s="25" t="n"/>
      <c r="L766" s="25" t="n"/>
      <c r="M766" s="23" t="n"/>
      <c r="N766" s="23" t="n"/>
      <c r="O766" s="27" t="n"/>
      <c r="P766" s="25" t="n"/>
      <c r="Q766" s="28" t="str">
        <f>IF(OR(T766=0,L766="Cobrado",L766="Anulado",NOT(ISNUMBER(U766))),"",MAX(0,INT(Ajustes!$C$5)-INT(U766)))</f>
        <v/>
      </c>
      <c r="R766" s="28" t="str">
        <f>IF(OR(T766=0,L766="Anulado",NOT(ISNUMBER(N766)),NOT(ISNUMBER(I766))),"",IF(INT(N766)=INT(I766),"Sí",IF(INT(N766)&gt;INT(I766),"Tarde","Antes")))</f>
        <v/>
      </c>
      <c r="S766" t="str">
        <f>IF(T766=0,"",IF(L766="","falta el estado",IF(NOT(ISNUMBER(MATCH(L766,Ajustes!$B$9:$B$17,0))),"el estado no es de la lista",IF(E766="","falta el cliente",IF(OR(AND(C766&lt;&gt;"",NOT(ISNUMBER(C766))),AND(I766&lt;&gt;"",NOT(ISNUMBER(I766))),AND(M766&lt;&gt;"",NOT(ISNUMBER(M766))),AND(N766&lt;&gt;"",NOT(ISNUMBER(N766)))),"hay una fecha mal escrita",IF(AND(H766&lt;&gt;"",NOT(ISNUMBER(H766))),"el importe no es un número",IF(C766="","falta «Recibido el»",IF(AND(L766&lt;&gt;"Recibido",L766&lt;&gt;"Anulado",I766=""),"falta la entrega acordada",IF(AND(L766&lt;&gt;"Recibido",L766&lt;&gt;"Anulado",M766=""),"falta la fecha del estado",IF(AND(OR(L766="Entregado",L766="Facturado",L766="Cobrado"),N766=""),"falta «Entregado el»",IF(AND(N766&lt;&gt;"",OR(L766="Recibido",L766="Confirmado",L766="Preparado",L766="En reparto")),"tiene «Entregado el»: cambia el estado",IF(OR(INT(C766)&gt;INT(Ajustes!$C$5),AND(M766&lt;&gt;"",INT(M766)&gt;INT(Ajustes!$C$5)),AND(N766&lt;&gt;"",INT(N766)&gt;INT(Ajustes!$C$5))),"hay una fecha posterior a hoy",IF(AND(M766&lt;&gt;"",INT(M766)&lt;INT(C766)),"la fecha del estado es anterior a «Recibido el»",IF(AND(N766&lt;&gt;"",INT(N766)&lt;INT(C766)),"«Entregado el» es anterior a «Recibido el»",""))))))))))))))</f>
        <v/>
      </c>
      <c r="T766">
        <f>IF(COUNTA(B766:P766)&gt;0,1,0)</f>
        <v>0</v>
      </c>
      <c r="U766" t="str">
        <f>IF(T766=0,"",IF(AND(L766="Recibido",M766=""),IF(C766="","",C766),IF(M766="","",M766)))</f>
        <v/>
      </c>
      <c r="V766" t="str">
        <f>IF(OR(T766=0,NOT(ISNUMBER(MATCH(L766,Ajustes!$B$9:$B$17,0)))),"",IF(INDEX(Ajustes!$C$9:$C$17,MATCH(L766,Ajustes!$B$9:$B$17,0))="","",INDEX(Ajustes!$C$9:$C$17,MATCH(L766,Ajustes!$B$9:$B$17,0))))</f>
        <v/>
      </c>
      <c r="W766">
        <f>IF(AND(T766=1,N766="",OR(L766="Recibido",L766="Confirmado",L766="Preparado",L766="En reparto",L766="Incidencia")),1,0)</f>
        <v>0</v>
      </c>
      <c r="X766">
        <f>IF(S766&lt;&gt;"",1,0)</f>
        <v>0</v>
      </c>
      <c r="Y766">
        <f>IF(A766&lt;&gt;"",1,0)</f>
        <v>0</v>
      </c>
      <c r="Z766">
        <f>IF(T766=1,ROW()-5,0)</f>
        <v>0</v>
      </c>
    </row>
    <row r="767">
      <c r="A767" s="21" t="str">
        <f>IF(T767=0,"",IF(S767&lt;&gt;"","Revisa: "&amp;S767,IF(OR(L767="Cobrado",L767="Anulado"),"",IF(AND(N767="",OR(L767="Recibido",L767="Confirmado",L767="Preparado",L767="En reparto",L767="Incidencia"),ISNUMBER(I767),INT(Ajustes!$C$5)&gt;INT(I767)),"Retrasado",IF(OR(L767="Entregado",L767="Facturado"),IF(AND(ISNUMBER(V767),ISNUMBER(N767),INT(Ajustes!$C$5)-INT(N767)&gt;V767),IF(L767="Entregado","Sin facturar","Cobro vencido"),""),IF(AND(ISNUMBER(V767),ISNUMBER(Q767),Q767&gt;V767),INDEX(Ajustes!$E$9:$E$17,MATCH(L767,Ajustes!$B$9:$B$17,0)),""))))))</f>
        <v/>
      </c>
      <c r="B767" s="22" t="n"/>
      <c r="C767" s="23" t="n"/>
      <c r="D767" s="24" t="n"/>
      <c r="E767" s="25" t="n"/>
      <c r="F767" s="25" t="n"/>
      <c r="G767" s="25" t="n"/>
      <c r="H767" s="26" t="n"/>
      <c r="I767" s="23" t="n"/>
      <c r="J767" s="25" t="n"/>
      <c r="K767" s="25" t="n"/>
      <c r="L767" s="25" t="n"/>
      <c r="M767" s="23" t="n"/>
      <c r="N767" s="23" t="n"/>
      <c r="O767" s="27" t="n"/>
      <c r="P767" s="25" t="n"/>
      <c r="Q767" s="28" t="str">
        <f>IF(OR(T767=0,L767="Cobrado",L767="Anulado",NOT(ISNUMBER(U767))),"",MAX(0,INT(Ajustes!$C$5)-INT(U767)))</f>
        <v/>
      </c>
      <c r="R767" s="28" t="str">
        <f>IF(OR(T767=0,L767="Anulado",NOT(ISNUMBER(N767)),NOT(ISNUMBER(I767))),"",IF(INT(N767)=INT(I767),"Sí",IF(INT(N767)&gt;INT(I767),"Tarde","Antes")))</f>
        <v/>
      </c>
      <c r="S767" t="str">
        <f>IF(T767=0,"",IF(L767="","falta el estado",IF(NOT(ISNUMBER(MATCH(L767,Ajustes!$B$9:$B$17,0))),"el estado no es de la lista",IF(E767="","falta el cliente",IF(OR(AND(C767&lt;&gt;"",NOT(ISNUMBER(C767))),AND(I767&lt;&gt;"",NOT(ISNUMBER(I767))),AND(M767&lt;&gt;"",NOT(ISNUMBER(M767))),AND(N767&lt;&gt;"",NOT(ISNUMBER(N767)))),"hay una fecha mal escrita",IF(AND(H767&lt;&gt;"",NOT(ISNUMBER(H767))),"el importe no es un número",IF(C767="","falta «Recibido el»",IF(AND(L767&lt;&gt;"Recibido",L767&lt;&gt;"Anulado",I767=""),"falta la entrega acordada",IF(AND(L767&lt;&gt;"Recibido",L767&lt;&gt;"Anulado",M767=""),"falta la fecha del estado",IF(AND(OR(L767="Entregado",L767="Facturado",L767="Cobrado"),N767=""),"falta «Entregado el»",IF(AND(N767&lt;&gt;"",OR(L767="Recibido",L767="Confirmado",L767="Preparado",L767="En reparto")),"tiene «Entregado el»: cambia el estado",IF(OR(INT(C767)&gt;INT(Ajustes!$C$5),AND(M767&lt;&gt;"",INT(M767)&gt;INT(Ajustes!$C$5)),AND(N767&lt;&gt;"",INT(N767)&gt;INT(Ajustes!$C$5))),"hay una fecha posterior a hoy",IF(AND(M767&lt;&gt;"",INT(M767)&lt;INT(C767)),"la fecha del estado es anterior a «Recibido el»",IF(AND(N767&lt;&gt;"",INT(N767)&lt;INT(C767)),"«Entregado el» es anterior a «Recibido el»",""))))))))))))))</f>
        <v/>
      </c>
      <c r="T767">
        <f>IF(COUNTA(B767:P767)&gt;0,1,0)</f>
        <v>0</v>
      </c>
      <c r="U767" t="str">
        <f>IF(T767=0,"",IF(AND(L767="Recibido",M767=""),IF(C767="","",C767),IF(M767="","",M767)))</f>
        <v/>
      </c>
      <c r="V767" t="str">
        <f>IF(OR(T767=0,NOT(ISNUMBER(MATCH(L767,Ajustes!$B$9:$B$17,0)))),"",IF(INDEX(Ajustes!$C$9:$C$17,MATCH(L767,Ajustes!$B$9:$B$17,0))="","",INDEX(Ajustes!$C$9:$C$17,MATCH(L767,Ajustes!$B$9:$B$17,0))))</f>
        <v/>
      </c>
      <c r="W767">
        <f>IF(AND(T767=1,N767="",OR(L767="Recibido",L767="Confirmado",L767="Preparado",L767="En reparto",L767="Incidencia")),1,0)</f>
        <v>0</v>
      </c>
      <c r="X767">
        <f>IF(S767&lt;&gt;"",1,0)</f>
        <v>0</v>
      </c>
      <c r="Y767">
        <f>IF(A767&lt;&gt;"",1,0)</f>
        <v>0</v>
      </c>
      <c r="Z767">
        <f>IF(T767=1,ROW()-5,0)</f>
        <v>0</v>
      </c>
    </row>
    <row r="768">
      <c r="A768" s="21" t="str">
        <f>IF(T768=0,"",IF(S768&lt;&gt;"","Revisa: "&amp;S768,IF(OR(L768="Cobrado",L768="Anulado"),"",IF(AND(N768="",OR(L768="Recibido",L768="Confirmado",L768="Preparado",L768="En reparto",L768="Incidencia"),ISNUMBER(I768),INT(Ajustes!$C$5)&gt;INT(I768)),"Retrasado",IF(OR(L768="Entregado",L768="Facturado"),IF(AND(ISNUMBER(V768),ISNUMBER(N768),INT(Ajustes!$C$5)-INT(N768)&gt;V768),IF(L768="Entregado","Sin facturar","Cobro vencido"),""),IF(AND(ISNUMBER(V768),ISNUMBER(Q768),Q768&gt;V768),INDEX(Ajustes!$E$9:$E$17,MATCH(L768,Ajustes!$B$9:$B$17,0)),""))))))</f>
        <v/>
      </c>
      <c r="B768" s="22" t="n"/>
      <c r="C768" s="23" t="n"/>
      <c r="D768" s="24" t="n"/>
      <c r="E768" s="25" t="n"/>
      <c r="F768" s="25" t="n"/>
      <c r="G768" s="25" t="n"/>
      <c r="H768" s="26" t="n"/>
      <c r="I768" s="23" t="n"/>
      <c r="J768" s="25" t="n"/>
      <c r="K768" s="25" t="n"/>
      <c r="L768" s="25" t="n"/>
      <c r="M768" s="23" t="n"/>
      <c r="N768" s="23" t="n"/>
      <c r="O768" s="27" t="n"/>
      <c r="P768" s="25" t="n"/>
      <c r="Q768" s="28" t="str">
        <f>IF(OR(T768=0,L768="Cobrado",L768="Anulado",NOT(ISNUMBER(U768))),"",MAX(0,INT(Ajustes!$C$5)-INT(U768)))</f>
        <v/>
      </c>
      <c r="R768" s="28" t="str">
        <f>IF(OR(T768=0,L768="Anulado",NOT(ISNUMBER(N768)),NOT(ISNUMBER(I768))),"",IF(INT(N768)=INT(I768),"Sí",IF(INT(N768)&gt;INT(I768),"Tarde","Antes")))</f>
        <v/>
      </c>
      <c r="S768" t="str">
        <f>IF(T768=0,"",IF(L768="","falta el estado",IF(NOT(ISNUMBER(MATCH(L768,Ajustes!$B$9:$B$17,0))),"el estado no es de la lista",IF(E768="","falta el cliente",IF(OR(AND(C768&lt;&gt;"",NOT(ISNUMBER(C768))),AND(I768&lt;&gt;"",NOT(ISNUMBER(I768))),AND(M768&lt;&gt;"",NOT(ISNUMBER(M768))),AND(N768&lt;&gt;"",NOT(ISNUMBER(N768)))),"hay una fecha mal escrita",IF(AND(H768&lt;&gt;"",NOT(ISNUMBER(H768))),"el importe no es un número",IF(C768="","falta «Recibido el»",IF(AND(L768&lt;&gt;"Recibido",L768&lt;&gt;"Anulado",I768=""),"falta la entrega acordada",IF(AND(L768&lt;&gt;"Recibido",L768&lt;&gt;"Anulado",M768=""),"falta la fecha del estado",IF(AND(OR(L768="Entregado",L768="Facturado",L768="Cobrado"),N768=""),"falta «Entregado el»",IF(AND(N768&lt;&gt;"",OR(L768="Recibido",L768="Confirmado",L768="Preparado",L768="En reparto")),"tiene «Entregado el»: cambia el estado",IF(OR(INT(C768)&gt;INT(Ajustes!$C$5),AND(M768&lt;&gt;"",INT(M768)&gt;INT(Ajustes!$C$5)),AND(N768&lt;&gt;"",INT(N768)&gt;INT(Ajustes!$C$5))),"hay una fecha posterior a hoy",IF(AND(M768&lt;&gt;"",INT(M768)&lt;INT(C768)),"la fecha del estado es anterior a «Recibido el»",IF(AND(N768&lt;&gt;"",INT(N768)&lt;INT(C768)),"«Entregado el» es anterior a «Recibido el»",""))))))))))))))</f>
        <v/>
      </c>
      <c r="T768">
        <f>IF(COUNTA(B768:P768)&gt;0,1,0)</f>
        <v>0</v>
      </c>
      <c r="U768" t="str">
        <f>IF(T768=0,"",IF(AND(L768="Recibido",M768=""),IF(C768="","",C768),IF(M768="","",M768)))</f>
        <v/>
      </c>
      <c r="V768" t="str">
        <f>IF(OR(T768=0,NOT(ISNUMBER(MATCH(L768,Ajustes!$B$9:$B$17,0)))),"",IF(INDEX(Ajustes!$C$9:$C$17,MATCH(L768,Ajustes!$B$9:$B$17,0))="","",INDEX(Ajustes!$C$9:$C$17,MATCH(L768,Ajustes!$B$9:$B$17,0))))</f>
        <v/>
      </c>
      <c r="W768">
        <f>IF(AND(T768=1,N768="",OR(L768="Recibido",L768="Confirmado",L768="Preparado",L768="En reparto",L768="Incidencia")),1,0)</f>
        <v>0</v>
      </c>
      <c r="X768">
        <f>IF(S768&lt;&gt;"",1,0)</f>
        <v>0</v>
      </c>
      <c r="Y768">
        <f>IF(A768&lt;&gt;"",1,0)</f>
        <v>0</v>
      </c>
      <c r="Z768">
        <f>IF(T768=1,ROW()-5,0)</f>
        <v>0</v>
      </c>
    </row>
    <row r="769">
      <c r="A769" s="21" t="str">
        <f>IF(T769=0,"",IF(S769&lt;&gt;"","Revisa: "&amp;S769,IF(OR(L769="Cobrado",L769="Anulado"),"",IF(AND(N769="",OR(L769="Recibido",L769="Confirmado",L769="Preparado",L769="En reparto",L769="Incidencia"),ISNUMBER(I769),INT(Ajustes!$C$5)&gt;INT(I769)),"Retrasado",IF(OR(L769="Entregado",L769="Facturado"),IF(AND(ISNUMBER(V769),ISNUMBER(N769),INT(Ajustes!$C$5)-INT(N769)&gt;V769),IF(L769="Entregado","Sin facturar","Cobro vencido"),""),IF(AND(ISNUMBER(V769),ISNUMBER(Q769),Q769&gt;V769),INDEX(Ajustes!$E$9:$E$17,MATCH(L769,Ajustes!$B$9:$B$17,0)),""))))))</f>
        <v/>
      </c>
      <c r="B769" s="22" t="n"/>
      <c r="C769" s="23" t="n"/>
      <c r="D769" s="24" t="n"/>
      <c r="E769" s="25" t="n"/>
      <c r="F769" s="25" t="n"/>
      <c r="G769" s="25" t="n"/>
      <c r="H769" s="26" t="n"/>
      <c r="I769" s="23" t="n"/>
      <c r="J769" s="25" t="n"/>
      <c r="K769" s="25" t="n"/>
      <c r="L769" s="25" t="n"/>
      <c r="M769" s="23" t="n"/>
      <c r="N769" s="23" t="n"/>
      <c r="O769" s="27" t="n"/>
      <c r="P769" s="25" t="n"/>
      <c r="Q769" s="28" t="str">
        <f>IF(OR(T769=0,L769="Cobrado",L769="Anulado",NOT(ISNUMBER(U769))),"",MAX(0,INT(Ajustes!$C$5)-INT(U769)))</f>
        <v/>
      </c>
      <c r="R769" s="28" t="str">
        <f>IF(OR(T769=0,L769="Anulado",NOT(ISNUMBER(N769)),NOT(ISNUMBER(I769))),"",IF(INT(N769)=INT(I769),"Sí",IF(INT(N769)&gt;INT(I769),"Tarde","Antes")))</f>
        <v/>
      </c>
      <c r="S769" t="str">
        <f>IF(T769=0,"",IF(L769="","falta el estado",IF(NOT(ISNUMBER(MATCH(L769,Ajustes!$B$9:$B$17,0))),"el estado no es de la lista",IF(E769="","falta el cliente",IF(OR(AND(C769&lt;&gt;"",NOT(ISNUMBER(C769))),AND(I769&lt;&gt;"",NOT(ISNUMBER(I769))),AND(M769&lt;&gt;"",NOT(ISNUMBER(M769))),AND(N769&lt;&gt;"",NOT(ISNUMBER(N769)))),"hay una fecha mal escrita",IF(AND(H769&lt;&gt;"",NOT(ISNUMBER(H769))),"el importe no es un número",IF(C769="","falta «Recibido el»",IF(AND(L769&lt;&gt;"Recibido",L769&lt;&gt;"Anulado",I769=""),"falta la entrega acordada",IF(AND(L769&lt;&gt;"Recibido",L769&lt;&gt;"Anulado",M769=""),"falta la fecha del estado",IF(AND(OR(L769="Entregado",L769="Facturado",L769="Cobrado"),N769=""),"falta «Entregado el»",IF(AND(N769&lt;&gt;"",OR(L769="Recibido",L769="Confirmado",L769="Preparado",L769="En reparto")),"tiene «Entregado el»: cambia el estado",IF(OR(INT(C769)&gt;INT(Ajustes!$C$5),AND(M769&lt;&gt;"",INT(M769)&gt;INT(Ajustes!$C$5)),AND(N769&lt;&gt;"",INT(N769)&gt;INT(Ajustes!$C$5))),"hay una fecha posterior a hoy",IF(AND(M769&lt;&gt;"",INT(M769)&lt;INT(C769)),"la fecha del estado es anterior a «Recibido el»",IF(AND(N769&lt;&gt;"",INT(N769)&lt;INT(C769)),"«Entregado el» es anterior a «Recibido el»",""))))))))))))))</f>
        <v/>
      </c>
      <c r="T769">
        <f>IF(COUNTA(B769:P769)&gt;0,1,0)</f>
        <v>0</v>
      </c>
      <c r="U769" t="str">
        <f>IF(T769=0,"",IF(AND(L769="Recibido",M769=""),IF(C769="","",C769),IF(M769="","",M769)))</f>
        <v/>
      </c>
      <c r="V769" t="str">
        <f>IF(OR(T769=0,NOT(ISNUMBER(MATCH(L769,Ajustes!$B$9:$B$17,0)))),"",IF(INDEX(Ajustes!$C$9:$C$17,MATCH(L769,Ajustes!$B$9:$B$17,0))="","",INDEX(Ajustes!$C$9:$C$17,MATCH(L769,Ajustes!$B$9:$B$17,0))))</f>
        <v/>
      </c>
      <c r="W769">
        <f>IF(AND(T769=1,N769="",OR(L769="Recibido",L769="Confirmado",L769="Preparado",L769="En reparto",L769="Incidencia")),1,0)</f>
        <v>0</v>
      </c>
      <c r="X769">
        <f>IF(S769&lt;&gt;"",1,0)</f>
        <v>0</v>
      </c>
      <c r="Y769">
        <f>IF(A769&lt;&gt;"",1,0)</f>
        <v>0</v>
      </c>
      <c r="Z769">
        <f>IF(T769=1,ROW()-5,0)</f>
        <v>0</v>
      </c>
    </row>
    <row r="770">
      <c r="A770" s="21" t="str">
        <f>IF(T770=0,"",IF(S770&lt;&gt;"","Revisa: "&amp;S770,IF(OR(L770="Cobrado",L770="Anulado"),"",IF(AND(N770="",OR(L770="Recibido",L770="Confirmado",L770="Preparado",L770="En reparto",L770="Incidencia"),ISNUMBER(I770),INT(Ajustes!$C$5)&gt;INT(I770)),"Retrasado",IF(OR(L770="Entregado",L770="Facturado"),IF(AND(ISNUMBER(V770),ISNUMBER(N770),INT(Ajustes!$C$5)-INT(N770)&gt;V770),IF(L770="Entregado","Sin facturar","Cobro vencido"),""),IF(AND(ISNUMBER(V770),ISNUMBER(Q770),Q770&gt;V770),INDEX(Ajustes!$E$9:$E$17,MATCH(L770,Ajustes!$B$9:$B$17,0)),""))))))</f>
        <v/>
      </c>
      <c r="B770" s="22" t="n"/>
      <c r="C770" s="23" t="n"/>
      <c r="D770" s="24" t="n"/>
      <c r="E770" s="25" t="n"/>
      <c r="F770" s="25" t="n"/>
      <c r="G770" s="25" t="n"/>
      <c r="H770" s="26" t="n"/>
      <c r="I770" s="23" t="n"/>
      <c r="J770" s="25" t="n"/>
      <c r="K770" s="25" t="n"/>
      <c r="L770" s="25" t="n"/>
      <c r="M770" s="23" t="n"/>
      <c r="N770" s="23" t="n"/>
      <c r="O770" s="27" t="n"/>
      <c r="P770" s="25" t="n"/>
      <c r="Q770" s="28" t="str">
        <f>IF(OR(T770=0,L770="Cobrado",L770="Anulado",NOT(ISNUMBER(U770))),"",MAX(0,INT(Ajustes!$C$5)-INT(U770)))</f>
        <v/>
      </c>
      <c r="R770" s="28" t="str">
        <f>IF(OR(T770=0,L770="Anulado",NOT(ISNUMBER(N770)),NOT(ISNUMBER(I770))),"",IF(INT(N770)=INT(I770),"Sí",IF(INT(N770)&gt;INT(I770),"Tarde","Antes")))</f>
        <v/>
      </c>
      <c r="S770" t="str">
        <f>IF(T770=0,"",IF(L770="","falta el estado",IF(NOT(ISNUMBER(MATCH(L770,Ajustes!$B$9:$B$17,0))),"el estado no es de la lista",IF(E770="","falta el cliente",IF(OR(AND(C770&lt;&gt;"",NOT(ISNUMBER(C770))),AND(I770&lt;&gt;"",NOT(ISNUMBER(I770))),AND(M770&lt;&gt;"",NOT(ISNUMBER(M770))),AND(N770&lt;&gt;"",NOT(ISNUMBER(N770)))),"hay una fecha mal escrita",IF(AND(H770&lt;&gt;"",NOT(ISNUMBER(H770))),"el importe no es un número",IF(C770="","falta «Recibido el»",IF(AND(L770&lt;&gt;"Recibido",L770&lt;&gt;"Anulado",I770=""),"falta la entrega acordada",IF(AND(L770&lt;&gt;"Recibido",L770&lt;&gt;"Anulado",M770=""),"falta la fecha del estado",IF(AND(OR(L770="Entregado",L770="Facturado",L770="Cobrado"),N770=""),"falta «Entregado el»",IF(AND(N770&lt;&gt;"",OR(L770="Recibido",L770="Confirmado",L770="Preparado",L770="En reparto")),"tiene «Entregado el»: cambia el estado",IF(OR(INT(C770)&gt;INT(Ajustes!$C$5),AND(M770&lt;&gt;"",INT(M770)&gt;INT(Ajustes!$C$5)),AND(N770&lt;&gt;"",INT(N770)&gt;INT(Ajustes!$C$5))),"hay una fecha posterior a hoy",IF(AND(M770&lt;&gt;"",INT(M770)&lt;INT(C770)),"la fecha del estado es anterior a «Recibido el»",IF(AND(N770&lt;&gt;"",INT(N770)&lt;INT(C770)),"«Entregado el» es anterior a «Recibido el»",""))))))))))))))</f>
        <v/>
      </c>
      <c r="T770">
        <f>IF(COUNTA(B770:P770)&gt;0,1,0)</f>
        <v>0</v>
      </c>
      <c r="U770" t="str">
        <f>IF(T770=0,"",IF(AND(L770="Recibido",M770=""),IF(C770="","",C770),IF(M770="","",M770)))</f>
        <v/>
      </c>
      <c r="V770" t="str">
        <f>IF(OR(T770=0,NOT(ISNUMBER(MATCH(L770,Ajustes!$B$9:$B$17,0)))),"",IF(INDEX(Ajustes!$C$9:$C$17,MATCH(L770,Ajustes!$B$9:$B$17,0))="","",INDEX(Ajustes!$C$9:$C$17,MATCH(L770,Ajustes!$B$9:$B$17,0))))</f>
        <v/>
      </c>
      <c r="W770">
        <f>IF(AND(T770=1,N770="",OR(L770="Recibido",L770="Confirmado",L770="Preparado",L770="En reparto",L770="Incidencia")),1,0)</f>
        <v>0</v>
      </c>
      <c r="X770">
        <f>IF(S770&lt;&gt;"",1,0)</f>
        <v>0</v>
      </c>
      <c r="Y770">
        <f>IF(A770&lt;&gt;"",1,0)</f>
        <v>0</v>
      </c>
      <c r="Z770">
        <f>IF(T770=1,ROW()-5,0)</f>
        <v>0</v>
      </c>
    </row>
    <row r="771">
      <c r="A771" s="21" t="str">
        <f>IF(T771=0,"",IF(S771&lt;&gt;"","Revisa: "&amp;S771,IF(OR(L771="Cobrado",L771="Anulado"),"",IF(AND(N771="",OR(L771="Recibido",L771="Confirmado",L771="Preparado",L771="En reparto",L771="Incidencia"),ISNUMBER(I771),INT(Ajustes!$C$5)&gt;INT(I771)),"Retrasado",IF(OR(L771="Entregado",L771="Facturado"),IF(AND(ISNUMBER(V771),ISNUMBER(N771),INT(Ajustes!$C$5)-INT(N771)&gt;V771),IF(L771="Entregado","Sin facturar","Cobro vencido"),""),IF(AND(ISNUMBER(V771),ISNUMBER(Q771),Q771&gt;V771),INDEX(Ajustes!$E$9:$E$17,MATCH(L771,Ajustes!$B$9:$B$17,0)),""))))))</f>
        <v/>
      </c>
      <c r="B771" s="22" t="n"/>
      <c r="C771" s="23" t="n"/>
      <c r="D771" s="24" t="n"/>
      <c r="E771" s="25" t="n"/>
      <c r="F771" s="25" t="n"/>
      <c r="G771" s="25" t="n"/>
      <c r="H771" s="26" t="n"/>
      <c r="I771" s="23" t="n"/>
      <c r="J771" s="25" t="n"/>
      <c r="K771" s="25" t="n"/>
      <c r="L771" s="25" t="n"/>
      <c r="M771" s="23" t="n"/>
      <c r="N771" s="23" t="n"/>
      <c r="O771" s="27" t="n"/>
      <c r="P771" s="25" t="n"/>
      <c r="Q771" s="28" t="str">
        <f>IF(OR(T771=0,L771="Cobrado",L771="Anulado",NOT(ISNUMBER(U771))),"",MAX(0,INT(Ajustes!$C$5)-INT(U771)))</f>
        <v/>
      </c>
      <c r="R771" s="28" t="str">
        <f>IF(OR(T771=0,L771="Anulado",NOT(ISNUMBER(N771)),NOT(ISNUMBER(I771))),"",IF(INT(N771)=INT(I771),"Sí",IF(INT(N771)&gt;INT(I771),"Tarde","Antes")))</f>
        <v/>
      </c>
      <c r="S771" t="str">
        <f>IF(T771=0,"",IF(L771="","falta el estado",IF(NOT(ISNUMBER(MATCH(L771,Ajustes!$B$9:$B$17,0))),"el estado no es de la lista",IF(E771="","falta el cliente",IF(OR(AND(C771&lt;&gt;"",NOT(ISNUMBER(C771))),AND(I771&lt;&gt;"",NOT(ISNUMBER(I771))),AND(M771&lt;&gt;"",NOT(ISNUMBER(M771))),AND(N771&lt;&gt;"",NOT(ISNUMBER(N771)))),"hay una fecha mal escrita",IF(AND(H771&lt;&gt;"",NOT(ISNUMBER(H771))),"el importe no es un número",IF(C771="","falta «Recibido el»",IF(AND(L771&lt;&gt;"Recibido",L771&lt;&gt;"Anulado",I771=""),"falta la entrega acordada",IF(AND(L771&lt;&gt;"Recibido",L771&lt;&gt;"Anulado",M771=""),"falta la fecha del estado",IF(AND(OR(L771="Entregado",L771="Facturado",L771="Cobrado"),N771=""),"falta «Entregado el»",IF(AND(N771&lt;&gt;"",OR(L771="Recibido",L771="Confirmado",L771="Preparado",L771="En reparto")),"tiene «Entregado el»: cambia el estado",IF(OR(INT(C771)&gt;INT(Ajustes!$C$5),AND(M771&lt;&gt;"",INT(M771)&gt;INT(Ajustes!$C$5)),AND(N771&lt;&gt;"",INT(N771)&gt;INT(Ajustes!$C$5))),"hay una fecha posterior a hoy",IF(AND(M771&lt;&gt;"",INT(M771)&lt;INT(C771)),"la fecha del estado es anterior a «Recibido el»",IF(AND(N771&lt;&gt;"",INT(N771)&lt;INT(C771)),"«Entregado el» es anterior a «Recibido el»",""))))))))))))))</f>
        <v/>
      </c>
      <c r="T771">
        <f>IF(COUNTA(B771:P771)&gt;0,1,0)</f>
        <v>0</v>
      </c>
      <c r="U771" t="str">
        <f>IF(T771=0,"",IF(AND(L771="Recibido",M771=""),IF(C771="","",C771),IF(M771="","",M771)))</f>
        <v/>
      </c>
      <c r="V771" t="str">
        <f>IF(OR(T771=0,NOT(ISNUMBER(MATCH(L771,Ajustes!$B$9:$B$17,0)))),"",IF(INDEX(Ajustes!$C$9:$C$17,MATCH(L771,Ajustes!$B$9:$B$17,0))="","",INDEX(Ajustes!$C$9:$C$17,MATCH(L771,Ajustes!$B$9:$B$17,0))))</f>
        <v/>
      </c>
      <c r="W771">
        <f>IF(AND(T771=1,N771="",OR(L771="Recibido",L771="Confirmado",L771="Preparado",L771="En reparto",L771="Incidencia")),1,0)</f>
        <v>0</v>
      </c>
      <c r="X771">
        <f>IF(S771&lt;&gt;"",1,0)</f>
        <v>0</v>
      </c>
      <c r="Y771">
        <f>IF(A771&lt;&gt;"",1,0)</f>
        <v>0</v>
      </c>
      <c r="Z771">
        <f>IF(T771=1,ROW()-5,0)</f>
        <v>0</v>
      </c>
    </row>
    <row r="772">
      <c r="A772" s="21" t="str">
        <f>IF(T772=0,"",IF(S772&lt;&gt;"","Revisa: "&amp;S772,IF(OR(L772="Cobrado",L772="Anulado"),"",IF(AND(N772="",OR(L772="Recibido",L772="Confirmado",L772="Preparado",L772="En reparto",L772="Incidencia"),ISNUMBER(I772),INT(Ajustes!$C$5)&gt;INT(I772)),"Retrasado",IF(OR(L772="Entregado",L772="Facturado"),IF(AND(ISNUMBER(V772),ISNUMBER(N772),INT(Ajustes!$C$5)-INT(N772)&gt;V772),IF(L772="Entregado","Sin facturar","Cobro vencido"),""),IF(AND(ISNUMBER(V772),ISNUMBER(Q772),Q772&gt;V772),INDEX(Ajustes!$E$9:$E$17,MATCH(L772,Ajustes!$B$9:$B$17,0)),""))))))</f>
        <v/>
      </c>
      <c r="B772" s="22" t="n"/>
      <c r="C772" s="23" t="n"/>
      <c r="D772" s="24" t="n"/>
      <c r="E772" s="25" t="n"/>
      <c r="F772" s="25" t="n"/>
      <c r="G772" s="25" t="n"/>
      <c r="H772" s="26" t="n"/>
      <c r="I772" s="23" t="n"/>
      <c r="J772" s="25" t="n"/>
      <c r="K772" s="25" t="n"/>
      <c r="L772" s="25" t="n"/>
      <c r="M772" s="23" t="n"/>
      <c r="N772" s="23" t="n"/>
      <c r="O772" s="27" t="n"/>
      <c r="P772" s="25" t="n"/>
      <c r="Q772" s="28" t="str">
        <f>IF(OR(T772=0,L772="Cobrado",L772="Anulado",NOT(ISNUMBER(U772))),"",MAX(0,INT(Ajustes!$C$5)-INT(U772)))</f>
        <v/>
      </c>
      <c r="R772" s="28" t="str">
        <f>IF(OR(T772=0,L772="Anulado",NOT(ISNUMBER(N772)),NOT(ISNUMBER(I772))),"",IF(INT(N772)=INT(I772),"Sí",IF(INT(N772)&gt;INT(I772),"Tarde","Antes")))</f>
        <v/>
      </c>
      <c r="S772" t="str">
        <f>IF(T772=0,"",IF(L772="","falta el estado",IF(NOT(ISNUMBER(MATCH(L772,Ajustes!$B$9:$B$17,0))),"el estado no es de la lista",IF(E772="","falta el cliente",IF(OR(AND(C772&lt;&gt;"",NOT(ISNUMBER(C772))),AND(I772&lt;&gt;"",NOT(ISNUMBER(I772))),AND(M772&lt;&gt;"",NOT(ISNUMBER(M772))),AND(N772&lt;&gt;"",NOT(ISNUMBER(N772)))),"hay una fecha mal escrita",IF(AND(H772&lt;&gt;"",NOT(ISNUMBER(H772))),"el importe no es un número",IF(C772="","falta «Recibido el»",IF(AND(L772&lt;&gt;"Recibido",L772&lt;&gt;"Anulado",I772=""),"falta la entrega acordada",IF(AND(L772&lt;&gt;"Recibido",L772&lt;&gt;"Anulado",M772=""),"falta la fecha del estado",IF(AND(OR(L772="Entregado",L772="Facturado",L772="Cobrado"),N772=""),"falta «Entregado el»",IF(AND(N772&lt;&gt;"",OR(L772="Recibido",L772="Confirmado",L772="Preparado",L772="En reparto")),"tiene «Entregado el»: cambia el estado",IF(OR(INT(C772)&gt;INT(Ajustes!$C$5),AND(M772&lt;&gt;"",INT(M772)&gt;INT(Ajustes!$C$5)),AND(N772&lt;&gt;"",INT(N772)&gt;INT(Ajustes!$C$5))),"hay una fecha posterior a hoy",IF(AND(M772&lt;&gt;"",INT(M772)&lt;INT(C772)),"la fecha del estado es anterior a «Recibido el»",IF(AND(N772&lt;&gt;"",INT(N772)&lt;INT(C772)),"«Entregado el» es anterior a «Recibido el»",""))))))))))))))</f>
        <v/>
      </c>
      <c r="T772">
        <f>IF(COUNTA(B772:P772)&gt;0,1,0)</f>
        <v>0</v>
      </c>
      <c r="U772" t="str">
        <f>IF(T772=0,"",IF(AND(L772="Recibido",M772=""),IF(C772="","",C772),IF(M772="","",M772)))</f>
        <v/>
      </c>
      <c r="V772" t="str">
        <f>IF(OR(T772=0,NOT(ISNUMBER(MATCH(L772,Ajustes!$B$9:$B$17,0)))),"",IF(INDEX(Ajustes!$C$9:$C$17,MATCH(L772,Ajustes!$B$9:$B$17,0))="","",INDEX(Ajustes!$C$9:$C$17,MATCH(L772,Ajustes!$B$9:$B$17,0))))</f>
        <v/>
      </c>
      <c r="W772">
        <f>IF(AND(T772=1,N772="",OR(L772="Recibido",L772="Confirmado",L772="Preparado",L772="En reparto",L772="Incidencia")),1,0)</f>
        <v>0</v>
      </c>
      <c r="X772">
        <f>IF(S772&lt;&gt;"",1,0)</f>
        <v>0</v>
      </c>
      <c r="Y772">
        <f>IF(A772&lt;&gt;"",1,0)</f>
        <v>0</v>
      </c>
      <c r="Z772">
        <f>IF(T772=1,ROW()-5,0)</f>
        <v>0</v>
      </c>
    </row>
    <row r="773">
      <c r="A773" s="21" t="str">
        <f>IF(T773=0,"",IF(S773&lt;&gt;"","Revisa: "&amp;S773,IF(OR(L773="Cobrado",L773="Anulado"),"",IF(AND(N773="",OR(L773="Recibido",L773="Confirmado",L773="Preparado",L773="En reparto",L773="Incidencia"),ISNUMBER(I773),INT(Ajustes!$C$5)&gt;INT(I773)),"Retrasado",IF(OR(L773="Entregado",L773="Facturado"),IF(AND(ISNUMBER(V773),ISNUMBER(N773),INT(Ajustes!$C$5)-INT(N773)&gt;V773),IF(L773="Entregado","Sin facturar","Cobro vencido"),""),IF(AND(ISNUMBER(V773),ISNUMBER(Q773),Q773&gt;V773),INDEX(Ajustes!$E$9:$E$17,MATCH(L773,Ajustes!$B$9:$B$17,0)),""))))))</f>
        <v/>
      </c>
      <c r="B773" s="22" t="n"/>
      <c r="C773" s="23" t="n"/>
      <c r="D773" s="24" t="n"/>
      <c r="E773" s="25" t="n"/>
      <c r="F773" s="25" t="n"/>
      <c r="G773" s="25" t="n"/>
      <c r="H773" s="26" t="n"/>
      <c r="I773" s="23" t="n"/>
      <c r="J773" s="25" t="n"/>
      <c r="K773" s="25" t="n"/>
      <c r="L773" s="25" t="n"/>
      <c r="M773" s="23" t="n"/>
      <c r="N773" s="23" t="n"/>
      <c r="O773" s="27" t="n"/>
      <c r="P773" s="25" t="n"/>
      <c r="Q773" s="28" t="str">
        <f>IF(OR(T773=0,L773="Cobrado",L773="Anulado",NOT(ISNUMBER(U773))),"",MAX(0,INT(Ajustes!$C$5)-INT(U773)))</f>
        <v/>
      </c>
      <c r="R773" s="28" t="str">
        <f>IF(OR(T773=0,L773="Anulado",NOT(ISNUMBER(N773)),NOT(ISNUMBER(I773))),"",IF(INT(N773)=INT(I773),"Sí",IF(INT(N773)&gt;INT(I773),"Tarde","Antes")))</f>
        <v/>
      </c>
      <c r="S773" t="str">
        <f>IF(T773=0,"",IF(L773="","falta el estado",IF(NOT(ISNUMBER(MATCH(L773,Ajustes!$B$9:$B$17,0))),"el estado no es de la lista",IF(E773="","falta el cliente",IF(OR(AND(C773&lt;&gt;"",NOT(ISNUMBER(C773))),AND(I773&lt;&gt;"",NOT(ISNUMBER(I773))),AND(M773&lt;&gt;"",NOT(ISNUMBER(M773))),AND(N773&lt;&gt;"",NOT(ISNUMBER(N773)))),"hay una fecha mal escrita",IF(AND(H773&lt;&gt;"",NOT(ISNUMBER(H773))),"el importe no es un número",IF(C773="","falta «Recibido el»",IF(AND(L773&lt;&gt;"Recibido",L773&lt;&gt;"Anulado",I773=""),"falta la entrega acordada",IF(AND(L773&lt;&gt;"Recibido",L773&lt;&gt;"Anulado",M773=""),"falta la fecha del estado",IF(AND(OR(L773="Entregado",L773="Facturado",L773="Cobrado"),N773=""),"falta «Entregado el»",IF(AND(N773&lt;&gt;"",OR(L773="Recibido",L773="Confirmado",L773="Preparado",L773="En reparto")),"tiene «Entregado el»: cambia el estado",IF(OR(INT(C773)&gt;INT(Ajustes!$C$5),AND(M773&lt;&gt;"",INT(M773)&gt;INT(Ajustes!$C$5)),AND(N773&lt;&gt;"",INT(N773)&gt;INT(Ajustes!$C$5))),"hay una fecha posterior a hoy",IF(AND(M773&lt;&gt;"",INT(M773)&lt;INT(C773)),"la fecha del estado es anterior a «Recibido el»",IF(AND(N773&lt;&gt;"",INT(N773)&lt;INT(C773)),"«Entregado el» es anterior a «Recibido el»",""))))))))))))))</f>
        <v/>
      </c>
      <c r="T773">
        <f>IF(COUNTA(B773:P773)&gt;0,1,0)</f>
        <v>0</v>
      </c>
      <c r="U773" t="str">
        <f>IF(T773=0,"",IF(AND(L773="Recibido",M773=""),IF(C773="","",C773),IF(M773="","",M773)))</f>
        <v/>
      </c>
      <c r="V773" t="str">
        <f>IF(OR(T773=0,NOT(ISNUMBER(MATCH(L773,Ajustes!$B$9:$B$17,0)))),"",IF(INDEX(Ajustes!$C$9:$C$17,MATCH(L773,Ajustes!$B$9:$B$17,0))="","",INDEX(Ajustes!$C$9:$C$17,MATCH(L773,Ajustes!$B$9:$B$17,0))))</f>
        <v/>
      </c>
      <c r="W773">
        <f>IF(AND(T773=1,N773="",OR(L773="Recibido",L773="Confirmado",L773="Preparado",L773="En reparto",L773="Incidencia")),1,0)</f>
        <v>0</v>
      </c>
      <c r="X773">
        <f>IF(S773&lt;&gt;"",1,0)</f>
        <v>0</v>
      </c>
      <c r="Y773">
        <f>IF(A773&lt;&gt;"",1,0)</f>
        <v>0</v>
      </c>
      <c r="Z773">
        <f>IF(T773=1,ROW()-5,0)</f>
        <v>0</v>
      </c>
    </row>
    <row r="774">
      <c r="A774" s="21" t="str">
        <f>IF(T774=0,"",IF(S774&lt;&gt;"","Revisa: "&amp;S774,IF(OR(L774="Cobrado",L774="Anulado"),"",IF(AND(N774="",OR(L774="Recibido",L774="Confirmado",L774="Preparado",L774="En reparto",L774="Incidencia"),ISNUMBER(I774),INT(Ajustes!$C$5)&gt;INT(I774)),"Retrasado",IF(OR(L774="Entregado",L774="Facturado"),IF(AND(ISNUMBER(V774),ISNUMBER(N774),INT(Ajustes!$C$5)-INT(N774)&gt;V774),IF(L774="Entregado","Sin facturar","Cobro vencido"),""),IF(AND(ISNUMBER(V774),ISNUMBER(Q774),Q774&gt;V774),INDEX(Ajustes!$E$9:$E$17,MATCH(L774,Ajustes!$B$9:$B$17,0)),""))))))</f>
        <v/>
      </c>
      <c r="B774" s="22" t="n"/>
      <c r="C774" s="23" t="n"/>
      <c r="D774" s="24" t="n"/>
      <c r="E774" s="25" t="n"/>
      <c r="F774" s="25" t="n"/>
      <c r="G774" s="25" t="n"/>
      <c r="H774" s="26" t="n"/>
      <c r="I774" s="23" t="n"/>
      <c r="J774" s="25" t="n"/>
      <c r="K774" s="25" t="n"/>
      <c r="L774" s="25" t="n"/>
      <c r="M774" s="23" t="n"/>
      <c r="N774" s="23" t="n"/>
      <c r="O774" s="27" t="n"/>
      <c r="P774" s="25" t="n"/>
      <c r="Q774" s="28" t="str">
        <f>IF(OR(T774=0,L774="Cobrado",L774="Anulado",NOT(ISNUMBER(U774))),"",MAX(0,INT(Ajustes!$C$5)-INT(U774)))</f>
        <v/>
      </c>
      <c r="R774" s="28" t="str">
        <f>IF(OR(T774=0,L774="Anulado",NOT(ISNUMBER(N774)),NOT(ISNUMBER(I774))),"",IF(INT(N774)=INT(I774),"Sí",IF(INT(N774)&gt;INT(I774),"Tarde","Antes")))</f>
        <v/>
      </c>
      <c r="S774" t="str">
        <f>IF(T774=0,"",IF(L774="","falta el estado",IF(NOT(ISNUMBER(MATCH(L774,Ajustes!$B$9:$B$17,0))),"el estado no es de la lista",IF(E774="","falta el cliente",IF(OR(AND(C774&lt;&gt;"",NOT(ISNUMBER(C774))),AND(I774&lt;&gt;"",NOT(ISNUMBER(I774))),AND(M774&lt;&gt;"",NOT(ISNUMBER(M774))),AND(N774&lt;&gt;"",NOT(ISNUMBER(N774)))),"hay una fecha mal escrita",IF(AND(H774&lt;&gt;"",NOT(ISNUMBER(H774))),"el importe no es un número",IF(C774="","falta «Recibido el»",IF(AND(L774&lt;&gt;"Recibido",L774&lt;&gt;"Anulado",I774=""),"falta la entrega acordada",IF(AND(L774&lt;&gt;"Recibido",L774&lt;&gt;"Anulado",M774=""),"falta la fecha del estado",IF(AND(OR(L774="Entregado",L774="Facturado",L774="Cobrado"),N774=""),"falta «Entregado el»",IF(AND(N774&lt;&gt;"",OR(L774="Recibido",L774="Confirmado",L774="Preparado",L774="En reparto")),"tiene «Entregado el»: cambia el estado",IF(OR(INT(C774)&gt;INT(Ajustes!$C$5),AND(M774&lt;&gt;"",INT(M774)&gt;INT(Ajustes!$C$5)),AND(N774&lt;&gt;"",INT(N774)&gt;INT(Ajustes!$C$5))),"hay una fecha posterior a hoy",IF(AND(M774&lt;&gt;"",INT(M774)&lt;INT(C774)),"la fecha del estado es anterior a «Recibido el»",IF(AND(N774&lt;&gt;"",INT(N774)&lt;INT(C774)),"«Entregado el» es anterior a «Recibido el»",""))))))))))))))</f>
        <v/>
      </c>
      <c r="T774">
        <f>IF(COUNTA(B774:P774)&gt;0,1,0)</f>
        <v>0</v>
      </c>
      <c r="U774" t="str">
        <f>IF(T774=0,"",IF(AND(L774="Recibido",M774=""),IF(C774="","",C774),IF(M774="","",M774)))</f>
        <v/>
      </c>
      <c r="V774" t="str">
        <f>IF(OR(T774=0,NOT(ISNUMBER(MATCH(L774,Ajustes!$B$9:$B$17,0)))),"",IF(INDEX(Ajustes!$C$9:$C$17,MATCH(L774,Ajustes!$B$9:$B$17,0))="","",INDEX(Ajustes!$C$9:$C$17,MATCH(L774,Ajustes!$B$9:$B$17,0))))</f>
        <v/>
      </c>
      <c r="W774">
        <f>IF(AND(T774=1,N774="",OR(L774="Recibido",L774="Confirmado",L774="Preparado",L774="En reparto",L774="Incidencia")),1,0)</f>
        <v>0</v>
      </c>
      <c r="X774">
        <f>IF(S774&lt;&gt;"",1,0)</f>
        <v>0</v>
      </c>
      <c r="Y774">
        <f>IF(A774&lt;&gt;"",1,0)</f>
        <v>0</v>
      </c>
      <c r="Z774">
        <f>IF(T774=1,ROW()-5,0)</f>
        <v>0</v>
      </c>
    </row>
    <row r="775">
      <c r="A775" s="21" t="str">
        <f>IF(T775=0,"",IF(S775&lt;&gt;"","Revisa: "&amp;S775,IF(OR(L775="Cobrado",L775="Anulado"),"",IF(AND(N775="",OR(L775="Recibido",L775="Confirmado",L775="Preparado",L775="En reparto",L775="Incidencia"),ISNUMBER(I775),INT(Ajustes!$C$5)&gt;INT(I775)),"Retrasado",IF(OR(L775="Entregado",L775="Facturado"),IF(AND(ISNUMBER(V775),ISNUMBER(N775),INT(Ajustes!$C$5)-INT(N775)&gt;V775),IF(L775="Entregado","Sin facturar","Cobro vencido"),""),IF(AND(ISNUMBER(V775),ISNUMBER(Q775),Q775&gt;V775),INDEX(Ajustes!$E$9:$E$17,MATCH(L775,Ajustes!$B$9:$B$17,0)),""))))))</f>
        <v/>
      </c>
      <c r="B775" s="22" t="n"/>
      <c r="C775" s="23" t="n"/>
      <c r="D775" s="24" t="n"/>
      <c r="E775" s="25" t="n"/>
      <c r="F775" s="25" t="n"/>
      <c r="G775" s="25" t="n"/>
      <c r="H775" s="26" t="n"/>
      <c r="I775" s="23" t="n"/>
      <c r="J775" s="25" t="n"/>
      <c r="K775" s="25" t="n"/>
      <c r="L775" s="25" t="n"/>
      <c r="M775" s="23" t="n"/>
      <c r="N775" s="23" t="n"/>
      <c r="O775" s="27" t="n"/>
      <c r="P775" s="25" t="n"/>
      <c r="Q775" s="28" t="str">
        <f>IF(OR(T775=0,L775="Cobrado",L775="Anulado",NOT(ISNUMBER(U775))),"",MAX(0,INT(Ajustes!$C$5)-INT(U775)))</f>
        <v/>
      </c>
      <c r="R775" s="28" t="str">
        <f>IF(OR(T775=0,L775="Anulado",NOT(ISNUMBER(N775)),NOT(ISNUMBER(I775))),"",IF(INT(N775)=INT(I775),"Sí",IF(INT(N775)&gt;INT(I775),"Tarde","Antes")))</f>
        <v/>
      </c>
      <c r="S775" t="str">
        <f>IF(T775=0,"",IF(L775="","falta el estado",IF(NOT(ISNUMBER(MATCH(L775,Ajustes!$B$9:$B$17,0))),"el estado no es de la lista",IF(E775="","falta el cliente",IF(OR(AND(C775&lt;&gt;"",NOT(ISNUMBER(C775))),AND(I775&lt;&gt;"",NOT(ISNUMBER(I775))),AND(M775&lt;&gt;"",NOT(ISNUMBER(M775))),AND(N775&lt;&gt;"",NOT(ISNUMBER(N775)))),"hay una fecha mal escrita",IF(AND(H775&lt;&gt;"",NOT(ISNUMBER(H775))),"el importe no es un número",IF(C775="","falta «Recibido el»",IF(AND(L775&lt;&gt;"Recibido",L775&lt;&gt;"Anulado",I775=""),"falta la entrega acordada",IF(AND(L775&lt;&gt;"Recibido",L775&lt;&gt;"Anulado",M775=""),"falta la fecha del estado",IF(AND(OR(L775="Entregado",L775="Facturado",L775="Cobrado"),N775=""),"falta «Entregado el»",IF(AND(N775&lt;&gt;"",OR(L775="Recibido",L775="Confirmado",L775="Preparado",L775="En reparto")),"tiene «Entregado el»: cambia el estado",IF(OR(INT(C775)&gt;INT(Ajustes!$C$5),AND(M775&lt;&gt;"",INT(M775)&gt;INT(Ajustes!$C$5)),AND(N775&lt;&gt;"",INT(N775)&gt;INT(Ajustes!$C$5))),"hay una fecha posterior a hoy",IF(AND(M775&lt;&gt;"",INT(M775)&lt;INT(C775)),"la fecha del estado es anterior a «Recibido el»",IF(AND(N775&lt;&gt;"",INT(N775)&lt;INT(C775)),"«Entregado el» es anterior a «Recibido el»",""))))))))))))))</f>
        <v/>
      </c>
      <c r="T775">
        <f>IF(COUNTA(B775:P775)&gt;0,1,0)</f>
        <v>0</v>
      </c>
      <c r="U775" t="str">
        <f>IF(T775=0,"",IF(AND(L775="Recibido",M775=""),IF(C775="","",C775),IF(M775="","",M775)))</f>
        <v/>
      </c>
      <c r="V775" t="str">
        <f>IF(OR(T775=0,NOT(ISNUMBER(MATCH(L775,Ajustes!$B$9:$B$17,0)))),"",IF(INDEX(Ajustes!$C$9:$C$17,MATCH(L775,Ajustes!$B$9:$B$17,0))="","",INDEX(Ajustes!$C$9:$C$17,MATCH(L775,Ajustes!$B$9:$B$17,0))))</f>
        <v/>
      </c>
      <c r="W775">
        <f>IF(AND(T775=1,N775="",OR(L775="Recibido",L775="Confirmado",L775="Preparado",L775="En reparto",L775="Incidencia")),1,0)</f>
        <v>0</v>
      </c>
      <c r="X775">
        <f>IF(S775&lt;&gt;"",1,0)</f>
        <v>0</v>
      </c>
      <c r="Y775">
        <f>IF(A775&lt;&gt;"",1,0)</f>
        <v>0</v>
      </c>
      <c r="Z775">
        <f>IF(T775=1,ROW()-5,0)</f>
        <v>0</v>
      </c>
    </row>
    <row r="776">
      <c r="A776" s="21" t="str">
        <f>IF(T776=0,"",IF(S776&lt;&gt;"","Revisa: "&amp;S776,IF(OR(L776="Cobrado",L776="Anulado"),"",IF(AND(N776="",OR(L776="Recibido",L776="Confirmado",L776="Preparado",L776="En reparto",L776="Incidencia"),ISNUMBER(I776),INT(Ajustes!$C$5)&gt;INT(I776)),"Retrasado",IF(OR(L776="Entregado",L776="Facturado"),IF(AND(ISNUMBER(V776),ISNUMBER(N776),INT(Ajustes!$C$5)-INT(N776)&gt;V776),IF(L776="Entregado","Sin facturar","Cobro vencido"),""),IF(AND(ISNUMBER(V776),ISNUMBER(Q776),Q776&gt;V776),INDEX(Ajustes!$E$9:$E$17,MATCH(L776,Ajustes!$B$9:$B$17,0)),""))))))</f>
        <v/>
      </c>
      <c r="B776" s="22" t="n"/>
      <c r="C776" s="23" t="n"/>
      <c r="D776" s="24" t="n"/>
      <c r="E776" s="25" t="n"/>
      <c r="F776" s="25" t="n"/>
      <c r="G776" s="25" t="n"/>
      <c r="H776" s="26" t="n"/>
      <c r="I776" s="23" t="n"/>
      <c r="J776" s="25" t="n"/>
      <c r="K776" s="25" t="n"/>
      <c r="L776" s="25" t="n"/>
      <c r="M776" s="23" t="n"/>
      <c r="N776" s="23" t="n"/>
      <c r="O776" s="27" t="n"/>
      <c r="P776" s="25" t="n"/>
      <c r="Q776" s="28" t="str">
        <f>IF(OR(T776=0,L776="Cobrado",L776="Anulado",NOT(ISNUMBER(U776))),"",MAX(0,INT(Ajustes!$C$5)-INT(U776)))</f>
        <v/>
      </c>
      <c r="R776" s="28" t="str">
        <f>IF(OR(T776=0,L776="Anulado",NOT(ISNUMBER(N776)),NOT(ISNUMBER(I776))),"",IF(INT(N776)=INT(I776),"Sí",IF(INT(N776)&gt;INT(I776),"Tarde","Antes")))</f>
        <v/>
      </c>
      <c r="S776" t="str">
        <f>IF(T776=0,"",IF(L776="","falta el estado",IF(NOT(ISNUMBER(MATCH(L776,Ajustes!$B$9:$B$17,0))),"el estado no es de la lista",IF(E776="","falta el cliente",IF(OR(AND(C776&lt;&gt;"",NOT(ISNUMBER(C776))),AND(I776&lt;&gt;"",NOT(ISNUMBER(I776))),AND(M776&lt;&gt;"",NOT(ISNUMBER(M776))),AND(N776&lt;&gt;"",NOT(ISNUMBER(N776)))),"hay una fecha mal escrita",IF(AND(H776&lt;&gt;"",NOT(ISNUMBER(H776))),"el importe no es un número",IF(C776="","falta «Recibido el»",IF(AND(L776&lt;&gt;"Recibido",L776&lt;&gt;"Anulado",I776=""),"falta la entrega acordada",IF(AND(L776&lt;&gt;"Recibido",L776&lt;&gt;"Anulado",M776=""),"falta la fecha del estado",IF(AND(OR(L776="Entregado",L776="Facturado",L776="Cobrado"),N776=""),"falta «Entregado el»",IF(AND(N776&lt;&gt;"",OR(L776="Recibido",L776="Confirmado",L776="Preparado",L776="En reparto")),"tiene «Entregado el»: cambia el estado",IF(OR(INT(C776)&gt;INT(Ajustes!$C$5),AND(M776&lt;&gt;"",INT(M776)&gt;INT(Ajustes!$C$5)),AND(N776&lt;&gt;"",INT(N776)&gt;INT(Ajustes!$C$5))),"hay una fecha posterior a hoy",IF(AND(M776&lt;&gt;"",INT(M776)&lt;INT(C776)),"la fecha del estado es anterior a «Recibido el»",IF(AND(N776&lt;&gt;"",INT(N776)&lt;INT(C776)),"«Entregado el» es anterior a «Recibido el»",""))))))))))))))</f>
        <v/>
      </c>
      <c r="T776">
        <f>IF(COUNTA(B776:P776)&gt;0,1,0)</f>
        <v>0</v>
      </c>
      <c r="U776" t="str">
        <f>IF(T776=0,"",IF(AND(L776="Recibido",M776=""),IF(C776="","",C776),IF(M776="","",M776)))</f>
        <v/>
      </c>
      <c r="V776" t="str">
        <f>IF(OR(T776=0,NOT(ISNUMBER(MATCH(L776,Ajustes!$B$9:$B$17,0)))),"",IF(INDEX(Ajustes!$C$9:$C$17,MATCH(L776,Ajustes!$B$9:$B$17,0))="","",INDEX(Ajustes!$C$9:$C$17,MATCH(L776,Ajustes!$B$9:$B$17,0))))</f>
        <v/>
      </c>
      <c r="W776">
        <f>IF(AND(T776=1,N776="",OR(L776="Recibido",L776="Confirmado",L776="Preparado",L776="En reparto",L776="Incidencia")),1,0)</f>
        <v>0</v>
      </c>
      <c r="X776">
        <f>IF(S776&lt;&gt;"",1,0)</f>
        <v>0</v>
      </c>
      <c r="Y776">
        <f>IF(A776&lt;&gt;"",1,0)</f>
        <v>0</v>
      </c>
      <c r="Z776">
        <f>IF(T776=1,ROW()-5,0)</f>
        <v>0</v>
      </c>
    </row>
    <row r="777">
      <c r="A777" s="21" t="str">
        <f>IF(T777=0,"",IF(S777&lt;&gt;"","Revisa: "&amp;S777,IF(OR(L777="Cobrado",L777="Anulado"),"",IF(AND(N777="",OR(L777="Recibido",L777="Confirmado",L777="Preparado",L777="En reparto",L777="Incidencia"),ISNUMBER(I777),INT(Ajustes!$C$5)&gt;INT(I777)),"Retrasado",IF(OR(L777="Entregado",L777="Facturado"),IF(AND(ISNUMBER(V777),ISNUMBER(N777),INT(Ajustes!$C$5)-INT(N777)&gt;V777),IF(L777="Entregado","Sin facturar","Cobro vencido"),""),IF(AND(ISNUMBER(V777),ISNUMBER(Q777),Q777&gt;V777),INDEX(Ajustes!$E$9:$E$17,MATCH(L777,Ajustes!$B$9:$B$17,0)),""))))))</f>
        <v/>
      </c>
      <c r="B777" s="22" t="n"/>
      <c r="C777" s="23" t="n"/>
      <c r="D777" s="24" t="n"/>
      <c r="E777" s="25" t="n"/>
      <c r="F777" s="25" t="n"/>
      <c r="G777" s="25" t="n"/>
      <c r="H777" s="26" t="n"/>
      <c r="I777" s="23" t="n"/>
      <c r="J777" s="25" t="n"/>
      <c r="K777" s="25" t="n"/>
      <c r="L777" s="25" t="n"/>
      <c r="M777" s="23" t="n"/>
      <c r="N777" s="23" t="n"/>
      <c r="O777" s="27" t="n"/>
      <c r="P777" s="25" t="n"/>
      <c r="Q777" s="28" t="str">
        <f>IF(OR(T777=0,L777="Cobrado",L777="Anulado",NOT(ISNUMBER(U777))),"",MAX(0,INT(Ajustes!$C$5)-INT(U777)))</f>
        <v/>
      </c>
      <c r="R777" s="28" t="str">
        <f>IF(OR(T777=0,L777="Anulado",NOT(ISNUMBER(N777)),NOT(ISNUMBER(I777))),"",IF(INT(N777)=INT(I777),"Sí",IF(INT(N777)&gt;INT(I777),"Tarde","Antes")))</f>
        <v/>
      </c>
      <c r="S777" t="str">
        <f>IF(T777=0,"",IF(L777="","falta el estado",IF(NOT(ISNUMBER(MATCH(L777,Ajustes!$B$9:$B$17,0))),"el estado no es de la lista",IF(E777="","falta el cliente",IF(OR(AND(C777&lt;&gt;"",NOT(ISNUMBER(C777))),AND(I777&lt;&gt;"",NOT(ISNUMBER(I777))),AND(M777&lt;&gt;"",NOT(ISNUMBER(M777))),AND(N777&lt;&gt;"",NOT(ISNUMBER(N777)))),"hay una fecha mal escrita",IF(AND(H777&lt;&gt;"",NOT(ISNUMBER(H777))),"el importe no es un número",IF(C777="","falta «Recibido el»",IF(AND(L777&lt;&gt;"Recibido",L777&lt;&gt;"Anulado",I777=""),"falta la entrega acordada",IF(AND(L777&lt;&gt;"Recibido",L777&lt;&gt;"Anulado",M777=""),"falta la fecha del estado",IF(AND(OR(L777="Entregado",L777="Facturado",L777="Cobrado"),N777=""),"falta «Entregado el»",IF(AND(N777&lt;&gt;"",OR(L777="Recibido",L777="Confirmado",L777="Preparado",L777="En reparto")),"tiene «Entregado el»: cambia el estado",IF(OR(INT(C777)&gt;INT(Ajustes!$C$5),AND(M777&lt;&gt;"",INT(M777)&gt;INT(Ajustes!$C$5)),AND(N777&lt;&gt;"",INT(N777)&gt;INT(Ajustes!$C$5))),"hay una fecha posterior a hoy",IF(AND(M777&lt;&gt;"",INT(M777)&lt;INT(C777)),"la fecha del estado es anterior a «Recibido el»",IF(AND(N777&lt;&gt;"",INT(N777)&lt;INT(C777)),"«Entregado el» es anterior a «Recibido el»",""))))))))))))))</f>
        <v/>
      </c>
      <c r="T777">
        <f>IF(COUNTA(B777:P777)&gt;0,1,0)</f>
        <v>0</v>
      </c>
      <c r="U777" t="str">
        <f>IF(T777=0,"",IF(AND(L777="Recibido",M777=""),IF(C777="","",C777),IF(M777="","",M777)))</f>
        <v/>
      </c>
      <c r="V777" t="str">
        <f>IF(OR(T777=0,NOT(ISNUMBER(MATCH(L777,Ajustes!$B$9:$B$17,0)))),"",IF(INDEX(Ajustes!$C$9:$C$17,MATCH(L777,Ajustes!$B$9:$B$17,0))="","",INDEX(Ajustes!$C$9:$C$17,MATCH(L777,Ajustes!$B$9:$B$17,0))))</f>
        <v/>
      </c>
      <c r="W777">
        <f>IF(AND(T777=1,N777="",OR(L777="Recibido",L777="Confirmado",L777="Preparado",L777="En reparto",L777="Incidencia")),1,0)</f>
        <v>0</v>
      </c>
      <c r="X777">
        <f>IF(S777&lt;&gt;"",1,0)</f>
        <v>0</v>
      </c>
      <c r="Y777">
        <f>IF(A777&lt;&gt;"",1,0)</f>
        <v>0</v>
      </c>
      <c r="Z777">
        <f>IF(T777=1,ROW()-5,0)</f>
        <v>0</v>
      </c>
    </row>
    <row r="778">
      <c r="A778" s="21" t="str">
        <f>IF(T778=0,"",IF(S778&lt;&gt;"","Revisa: "&amp;S778,IF(OR(L778="Cobrado",L778="Anulado"),"",IF(AND(N778="",OR(L778="Recibido",L778="Confirmado",L778="Preparado",L778="En reparto",L778="Incidencia"),ISNUMBER(I778),INT(Ajustes!$C$5)&gt;INT(I778)),"Retrasado",IF(OR(L778="Entregado",L778="Facturado"),IF(AND(ISNUMBER(V778),ISNUMBER(N778),INT(Ajustes!$C$5)-INT(N778)&gt;V778),IF(L778="Entregado","Sin facturar","Cobro vencido"),""),IF(AND(ISNUMBER(V778),ISNUMBER(Q778),Q778&gt;V778),INDEX(Ajustes!$E$9:$E$17,MATCH(L778,Ajustes!$B$9:$B$17,0)),""))))))</f>
        <v/>
      </c>
      <c r="B778" s="22" t="n"/>
      <c r="C778" s="23" t="n"/>
      <c r="D778" s="24" t="n"/>
      <c r="E778" s="25" t="n"/>
      <c r="F778" s="25" t="n"/>
      <c r="G778" s="25" t="n"/>
      <c r="H778" s="26" t="n"/>
      <c r="I778" s="23" t="n"/>
      <c r="J778" s="25" t="n"/>
      <c r="K778" s="25" t="n"/>
      <c r="L778" s="25" t="n"/>
      <c r="M778" s="23" t="n"/>
      <c r="N778" s="23" t="n"/>
      <c r="O778" s="27" t="n"/>
      <c r="P778" s="25" t="n"/>
      <c r="Q778" s="28" t="str">
        <f>IF(OR(T778=0,L778="Cobrado",L778="Anulado",NOT(ISNUMBER(U778))),"",MAX(0,INT(Ajustes!$C$5)-INT(U778)))</f>
        <v/>
      </c>
      <c r="R778" s="28" t="str">
        <f>IF(OR(T778=0,L778="Anulado",NOT(ISNUMBER(N778)),NOT(ISNUMBER(I778))),"",IF(INT(N778)=INT(I778),"Sí",IF(INT(N778)&gt;INT(I778),"Tarde","Antes")))</f>
        <v/>
      </c>
      <c r="S778" t="str">
        <f>IF(T778=0,"",IF(L778="","falta el estado",IF(NOT(ISNUMBER(MATCH(L778,Ajustes!$B$9:$B$17,0))),"el estado no es de la lista",IF(E778="","falta el cliente",IF(OR(AND(C778&lt;&gt;"",NOT(ISNUMBER(C778))),AND(I778&lt;&gt;"",NOT(ISNUMBER(I778))),AND(M778&lt;&gt;"",NOT(ISNUMBER(M778))),AND(N778&lt;&gt;"",NOT(ISNUMBER(N778)))),"hay una fecha mal escrita",IF(AND(H778&lt;&gt;"",NOT(ISNUMBER(H778))),"el importe no es un número",IF(C778="","falta «Recibido el»",IF(AND(L778&lt;&gt;"Recibido",L778&lt;&gt;"Anulado",I778=""),"falta la entrega acordada",IF(AND(L778&lt;&gt;"Recibido",L778&lt;&gt;"Anulado",M778=""),"falta la fecha del estado",IF(AND(OR(L778="Entregado",L778="Facturado",L778="Cobrado"),N778=""),"falta «Entregado el»",IF(AND(N778&lt;&gt;"",OR(L778="Recibido",L778="Confirmado",L778="Preparado",L778="En reparto")),"tiene «Entregado el»: cambia el estado",IF(OR(INT(C778)&gt;INT(Ajustes!$C$5),AND(M778&lt;&gt;"",INT(M778)&gt;INT(Ajustes!$C$5)),AND(N778&lt;&gt;"",INT(N778)&gt;INT(Ajustes!$C$5))),"hay una fecha posterior a hoy",IF(AND(M778&lt;&gt;"",INT(M778)&lt;INT(C778)),"la fecha del estado es anterior a «Recibido el»",IF(AND(N778&lt;&gt;"",INT(N778)&lt;INT(C778)),"«Entregado el» es anterior a «Recibido el»",""))))))))))))))</f>
        <v/>
      </c>
      <c r="T778">
        <f>IF(COUNTA(B778:P778)&gt;0,1,0)</f>
        <v>0</v>
      </c>
      <c r="U778" t="str">
        <f>IF(T778=0,"",IF(AND(L778="Recibido",M778=""),IF(C778="","",C778),IF(M778="","",M778)))</f>
        <v/>
      </c>
      <c r="V778" t="str">
        <f>IF(OR(T778=0,NOT(ISNUMBER(MATCH(L778,Ajustes!$B$9:$B$17,0)))),"",IF(INDEX(Ajustes!$C$9:$C$17,MATCH(L778,Ajustes!$B$9:$B$17,0))="","",INDEX(Ajustes!$C$9:$C$17,MATCH(L778,Ajustes!$B$9:$B$17,0))))</f>
        <v/>
      </c>
      <c r="W778">
        <f>IF(AND(T778=1,N778="",OR(L778="Recibido",L778="Confirmado",L778="Preparado",L778="En reparto",L778="Incidencia")),1,0)</f>
        <v>0</v>
      </c>
      <c r="X778">
        <f>IF(S778&lt;&gt;"",1,0)</f>
        <v>0</v>
      </c>
      <c r="Y778">
        <f>IF(A778&lt;&gt;"",1,0)</f>
        <v>0</v>
      </c>
      <c r="Z778">
        <f>IF(T778=1,ROW()-5,0)</f>
        <v>0</v>
      </c>
    </row>
    <row r="779">
      <c r="A779" s="21" t="str">
        <f>IF(T779=0,"",IF(S779&lt;&gt;"","Revisa: "&amp;S779,IF(OR(L779="Cobrado",L779="Anulado"),"",IF(AND(N779="",OR(L779="Recibido",L779="Confirmado",L779="Preparado",L779="En reparto",L779="Incidencia"),ISNUMBER(I779),INT(Ajustes!$C$5)&gt;INT(I779)),"Retrasado",IF(OR(L779="Entregado",L779="Facturado"),IF(AND(ISNUMBER(V779),ISNUMBER(N779),INT(Ajustes!$C$5)-INT(N779)&gt;V779),IF(L779="Entregado","Sin facturar","Cobro vencido"),""),IF(AND(ISNUMBER(V779),ISNUMBER(Q779),Q779&gt;V779),INDEX(Ajustes!$E$9:$E$17,MATCH(L779,Ajustes!$B$9:$B$17,0)),""))))))</f>
        <v/>
      </c>
      <c r="B779" s="22" t="n"/>
      <c r="C779" s="23" t="n"/>
      <c r="D779" s="24" t="n"/>
      <c r="E779" s="25" t="n"/>
      <c r="F779" s="25" t="n"/>
      <c r="G779" s="25" t="n"/>
      <c r="H779" s="26" t="n"/>
      <c r="I779" s="23" t="n"/>
      <c r="J779" s="25" t="n"/>
      <c r="K779" s="25" t="n"/>
      <c r="L779" s="25" t="n"/>
      <c r="M779" s="23" t="n"/>
      <c r="N779" s="23" t="n"/>
      <c r="O779" s="27" t="n"/>
      <c r="P779" s="25" t="n"/>
      <c r="Q779" s="28" t="str">
        <f>IF(OR(T779=0,L779="Cobrado",L779="Anulado",NOT(ISNUMBER(U779))),"",MAX(0,INT(Ajustes!$C$5)-INT(U779)))</f>
        <v/>
      </c>
      <c r="R779" s="28" t="str">
        <f>IF(OR(T779=0,L779="Anulado",NOT(ISNUMBER(N779)),NOT(ISNUMBER(I779))),"",IF(INT(N779)=INT(I779),"Sí",IF(INT(N779)&gt;INT(I779),"Tarde","Antes")))</f>
        <v/>
      </c>
      <c r="S779" t="str">
        <f>IF(T779=0,"",IF(L779="","falta el estado",IF(NOT(ISNUMBER(MATCH(L779,Ajustes!$B$9:$B$17,0))),"el estado no es de la lista",IF(E779="","falta el cliente",IF(OR(AND(C779&lt;&gt;"",NOT(ISNUMBER(C779))),AND(I779&lt;&gt;"",NOT(ISNUMBER(I779))),AND(M779&lt;&gt;"",NOT(ISNUMBER(M779))),AND(N779&lt;&gt;"",NOT(ISNUMBER(N779)))),"hay una fecha mal escrita",IF(AND(H779&lt;&gt;"",NOT(ISNUMBER(H779))),"el importe no es un número",IF(C779="","falta «Recibido el»",IF(AND(L779&lt;&gt;"Recibido",L779&lt;&gt;"Anulado",I779=""),"falta la entrega acordada",IF(AND(L779&lt;&gt;"Recibido",L779&lt;&gt;"Anulado",M779=""),"falta la fecha del estado",IF(AND(OR(L779="Entregado",L779="Facturado",L779="Cobrado"),N779=""),"falta «Entregado el»",IF(AND(N779&lt;&gt;"",OR(L779="Recibido",L779="Confirmado",L779="Preparado",L779="En reparto")),"tiene «Entregado el»: cambia el estado",IF(OR(INT(C779)&gt;INT(Ajustes!$C$5),AND(M779&lt;&gt;"",INT(M779)&gt;INT(Ajustes!$C$5)),AND(N779&lt;&gt;"",INT(N779)&gt;INT(Ajustes!$C$5))),"hay una fecha posterior a hoy",IF(AND(M779&lt;&gt;"",INT(M779)&lt;INT(C779)),"la fecha del estado es anterior a «Recibido el»",IF(AND(N779&lt;&gt;"",INT(N779)&lt;INT(C779)),"«Entregado el» es anterior a «Recibido el»",""))))))))))))))</f>
        <v/>
      </c>
      <c r="T779">
        <f>IF(COUNTA(B779:P779)&gt;0,1,0)</f>
        <v>0</v>
      </c>
      <c r="U779" t="str">
        <f>IF(T779=0,"",IF(AND(L779="Recibido",M779=""),IF(C779="","",C779),IF(M779="","",M779)))</f>
        <v/>
      </c>
      <c r="V779" t="str">
        <f>IF(OR(T779=0,NOT(ISNUMBER(MATCH(L779,Ajustes!$B$9:$B$17,0)))),"",IF(INDEX(Ajustes!$C$9:$C$17,MATCH(L779,Ajustes!$B$9:$B$17,0))="","",INDEX(Ajustes!$C$9:$C$17,MATCH(L779,Ajustes!$B$9:$B$17,0))))</f>
        <v/>
      </c>
      <c r="W779">
        <f>IF(AND(T779=1,N779="",OR(L779="Recibido",L779="Confirmado",L779="Preparado",L779="En reparto",L779="Incidencia")),1,0)</f>
        <v>0</v>
      </c>
      <c r="X779">
        <f>IF(S779&lt;&gt;"",1,0)</f>
        <v>0</v>
      </c>
      <c r="Y779">
        <f>IF(A779&lt;&gt;"",1,0)</f>
        <v>0</v>
      </c>
      <c r="Z779">
        <f>IF(T779=1,ROW()-5,0)</f>
        <v>0</v>
      </c>
    </row>
    <row r="780">
      <c r="A780" s="21" t="str">
        <f>IF(T780=0,"",IF(S780&lt;&gt;"","Revisa: "&amp;S780,IF(OR(L780="Cobrado",L780="Anulado"),"",IF(AND(N780="",OR(L780="Recibido",L780="Confirmado",L780="Preparado",L780="En reparto",L780="Incidencia"),ISNUMBER(I780),INT(Ajustes!$C$5)&gt;INT(I780)),"Retrasado",IF(OR(L780="Entregado",L780="Facturado"),IF(AND(ISNUMBER(V780),ISNUMBER(N780),INT(Ajustes!$C$5)-INT(N780)&gt;V780),IF(L780="Entregado","Sin facturar","Cobro vencido"),""),IF(AND(ISNUMBER(V780),ISNUMBER(Q780),Q780&gt;V780),INDEX(Ajustes!$E$9:$E$17,MATCH(L780,Ajustes!$B$9:$B$17,0)),""))))))</f>
        <v/>
      </c>
      <c r="B780" s="22" t="n"/>
      <c r="C780" s="23" t="n"/>
      <c r="D780" s="24" t="n"/>
      <c r="E780" s="25" t="n"/>
      <c r="F780" s="25" t="n"/>
      <c r="G780" s="25" t="n"/>
      <c r="H780" s="26" t="n"/>
      <c r="I780" s="23" t="n"/>
      <c r="J780" s="25" t="n"/>
      <c r="K780" s="25" t="n"/>
      <c r="L780" s="25" t="n"/>
      <c r="M780" s="23" t="n"/>
      <c r="N780" s="23" t="n"/>
      <c r="O780" s="27" t="n"/>
      <c r="P780" s="25" t="n"/>
      <c r="Q780" s="28" t="str">
        <f>IF(OR(T780=0,L780="Cobrado",L780="Anulado",NOT(ISNUMBER(U780))),"",MAX(0,INT(Ajustes!$C$5)-INT(U780)))</f>
        <v/>
      </c>
      <c r="R780" s="28" t="str">
        <f>IF(OR(T780=0,L780="Anulado",NOT(ISNUMBER(N780)),NOT(ISNUMBER(I780))),"",IF(INT(N780)=INT(I780),"Sí",IF(INT(N780)&gt;INT(I780),"Tarde","Antes")))</f>
        <v/>
      </c>
      <c r="S780" t="str">
        <f>IF(T780=0,"",IF(L780="","falta el estado",IF(NOT(ISNUMBER(MATCH(L780,Ajustes!$B$9:$B$17,0))),"el estado no es de la lista",IF(E780="","falta el cliente",IF(OR(AND(C780&lt;&gt;"",NOT(ISNUMBER(C780))),AND(I780&lt;&gt;"",NOT(ISNUMBER(I780))),AND(M780&lt;&gt;"",NOT(ISNUMBER(M780))),AND(N780&lt;&gt;"",NOT(ISNUMBER(N780)))),"hay una fecha mal escrita",IF(AND(H780&lt;&gt;"",NOT(ISNUMBER(H780))),"el importe no es un número",IF(C780="","falta «Recibido el»",IF(AND(L780&lt;&gt;"Recibido",L780&lt;&gt;"Anulado",I780=""),"falta la entrega acordada",IF(AND(L780&lt;&gt;"Recibido",L780&lt;&gt;"Anulado",M780=""),"falta la fecha del estado",IF(AND(OR(L780="Entregado",L780="Facturado",L780="Cobrado"),N780=""),"falta «Entregado el»",IF(AND(N780&lt;&gt;"",OR(L780="Recibido",L780="Confirmado",L780="Preparado",L780="En reparto")),"tiene «Entregado el»: cambia el estado",IF(OR(INT(C780)&gt;INT(Ajustes!$C$5),AND(M780&lt;&gt;"",INT(M780)&gt;INT(Ajustes!$C$5)),AND(N780&lt;&gt;"",INT(N780)&gt;INT(Ajustes!$C$5))),"hay una fecha posterior a hoy",IF(AND(M780&lt;&gt;"",INT(M780)&lt;INT(C780)),"la fecha del estado es anterior a «Recibido el»",IF(AND(N780&lt;&gt;"",INT(N780)&lt;INT(C780)),"«Entregado el» es anterior a «Recibido el»",""))))))))))))))</f>
        <v/>
      </c>
      <c r="T780">
        <f>IF(COUNTA(B780:P780)&gt;0,1,0)</f>
        <v>0</v>
      </c>
      <c r="U780" t="str">
        <f>IF(T780=0,"",IF(AND(L780="Recibido",M780=""),IF(C780="","",C780),IF(M780="","",M780)))</f>
        <v/>
      </c>
      <c r="V780" t="str">
        <f>IF(OR(T780=0,NOT(ISNUMBER(MATCH(L780,Ajustes!$B$9:$B$17,0)))),"",IF(INDEX(Ajustes!$C$9:$C$17,MATCH(L780,Ajustes!$B$9:$B$17,0))="","",INDEX(Ajustes!$C$9:$C$17,MATCH(L780,Ajustes!$B$9:$B$17,0))))</f>
        <v/>
      </c>
      <c r="W780">
        <f>IF(AND(T780=1,N780="",OR(L780="Recibido",L780="Confirmado",L780="Preparado",L780="En reparto",L780="Incidencia")),1,0)</f>
        <v>0</v>
      </c>
      <c r="X780">
        <f>IF(S780&lt;&gt;"",1,0)</f>
        <v>0</v>
      </c>
      <c r="Y780">
        <f>IF(A780&lt;&gt;"",1,0)</f>
        <v>0</v>
      </c>
      <c r="Z780">
        <f>IF(T780=1,ROW()-5,0)</f>
        <v>0</v>
      </c>
    </row>
    <row r="781">
      <c r="A781" s="21" t="str">
        <f>IF(T781=0,"",IF(S781&lt;&gt;"","Revisa: "&amp;S781,IF(OR(L781="Cobrado",L781="Anulado"),"",IF(AND(N781="",OR(L781="Recibido",L781="Confirmado",L781="Preparado",L781="En reparto",L781="Incidencia"),ISNUMBER(I781),INT(Ajustes!$C$5)&gt;INT(I781)),"Retrasado",IF(OR(L781="Entregado",L781="Facturado"),IF(AND(ISNUMBER(V781),ISNUMBER(N781),INT(Ajustes!$C$5)-INT(N781)&gt;V781),IF(L781="Entregado","Sin facturar","Cobro vencido"),""),IF(AND(ISNUMBER(V781),ISNUMBER(Q781),Q781&gt;V781),INDEX(Ajustes!$E$9:$E$17,MATCH(L781,Ajustes!$B$9:$B$17,0)),""))))))</f>
        <v/>
      </c>
      <c r="B781" s="22" t="n"/>
      <c r="C781" s="23" t="n"/>
      <c r="D781" s="24" t="n"/>
      <c r="E781" s="25" t="n"/>
      <c r="F781" s="25" t="n"/>
      <c r="G781" s="25" t="n"/>
      <c r="H781" s="26" t="n"/>
      <c r="I781" s="23" t="n"/>
      <c r="J781" s="25" t="n"/>
      <c r="K781" s="25" t="n"/>
      <c r="L781" s="25" t="n"/>
      <c r="M781" s="23" t="n"/>
      <c r="N781" s="23" t="n"/>
      <c r="O781" s="27" t="n"/>
      <c r="P781" s="25" t="n"/>
      <c r="Q781" s="28" t="str">
        <f>IF(OR(T781=0,L781="Cobrado",L781="Anulado",NOT(ISNUMBER(U781))),"",MAX(0,INT(Ajustes!$C$5)-INT(U781)))</f>
        <v/>
      </c>
      <c r="R781" s="28" t="str">
        <f>IF(OR(T781=0,L781="Anulado",NOT(ISNUMBER(N781)),NOT(ISNUMBER(I781))),"",IF(INT(N781)=INT(I781),"Sí",IF(INT(N781)&gt;INT(I781),"Tarde","Antes")))</f>
        <v/>
      </c>
      <c r="S781" t="str">
        <f>IF(T781=0,"",IF(L781="","falta el estado",IF(NOT(ISNUMBER(MATCH(L781,Ajustes!$B$9:$B$17,0))),"el estado no es de la lista",IF(E781="","falta el cliente",IF(OR(AND(C781&lt;&gt;"",NOT(ISNUMBER(C781))),AND(I781&lt;&gt;"",NOT(ISNUMBER(I781))),AND(M781&lt;&gt;"",NOT(ISNUMBER(M781))),AND(N781&lt;&gt;"",NOT(ISNUMBER(N781)))),"hay una fecha mal escrita",IF(AND(H781&lt;&gt;"",NOT(ISNUMBER(H781))),"el importe no es un número",IF(C781="","falta «Recibido el»",IF(AND(L781&lt;&gt;"Recibido",L781&lt;&gt;"Anulado",I781=""),"falta la entrega acordada",IF(AND(L781&lt;&gt;"Recibido",L781&lt;&gt;"Anulado",M781=""),"falta la fecha del estado",IF(AND(OR(L781="Entregado",L781="Facturado",L781="Cobrado"),N781=""),"falta «Entregado el»",IF(AND(N781&lt;&gt;"",OR(L781="Recibido",L781="Confirmado",L781="Preparado",L781="En reparto")),"tiene «Entregado el»: cambia el estado",IF(OR(INT(C781)&gt;INT(Ajustes!$C$5),AND(M781&lt;&gt;"",INT(M781)&gt;INT(Ajustes!$C$5)),AND(N781&lt;&gt;"",INT(N781)&gt;INT(Ajustes!$C$5))),"hay una fecha posterior a hoy",IF(AND(M781&lt;&gt;"",INT(M781)&lt;INT(C781)),"la fecha del estado es anterior a «Recibido el»",IF(AND(N781&lt;&gt;"",INT(N781)&lt;INT(C781)),"«Entregado el» es anterior a «Recibido el»",""))))))))))))))</f>
        <v/>
      </c>
      <c r="T781">
        <f>IF(COUNTA(B781:P781)&gt;0,1,0)</f>
        <v>0</v>
      </c>
      <c r="U781" t="str">
        <f>IF(T781=0,"",IF(AND(L781="Recibido",M781=""),IF(C781="","",C781),IF(M781="","",M781)))</f>
        <v/>
      </c>
      <c r="V781" t="str">
        <f>IF(OR(T781=0,NOT(ISNUMBER(MATCH(L781,Ajustes!$B$9:$B$17,0)))),"",IF(INDEX(Ajustes!$C$9:$C$17,MATCH(L781,Ajustes!$B$9:$B$17,0))="","",INDEX(Ajustes!$C$9:$C$17,MATCH(L781,Ajustes!$B$9:$B$17,0))))</f>
        <v/>
      </c>
      <c r="W781">
        <f>IF(AND(T781=1,N781="",OR(L781="Recibido",L781="Confirmado",L781="Preparado",L781="En reparto",L781="Incidencia")),1,0)</f>
        <v>0</v>
      </c>
      <c r="X781">
        <f>IF(S781&lt;&gt;"",1,0)</f>
        <v>0</v>
      </c>
      <c r="Y781">
        <f>IF(A781&lt;&gt;"",1,0)</f>
        <v>0</v>
      </c>
      <c r="Z781">
        <f>IF(T781=1,ROW()-5,0)</f>
        <v>0</v>
      </c>
    </row>
    <row r="782">
      <c r="A782" s="21" t="str">
        <f>IF(T782=0,"",IF(S782&lt;&gt;"","Revisa: "&amp;S782,IF(OR(L782="Cobrado",L782="Anulado"),"",IF(AND(N782="",OR(L782="Recibido",L782="Confirmado",L782="Preparado",L782="En reparto",L782="Incidencia"),ISNUMBER(I782),INT(Ajustes!$C$5)&gt;INT(I782)),"Retrasado",IF(OR(L782="Entregado",L782="Facturado"),IF(AND(ISNUMBER(V782),ISNUMBER(N782),INT(Ajustes!$C$5)-INT(N782)&gt;V782),IF(L782="Entregado","Sin facturar","Cobro vencido"),""),IF(AND(ISNUMBER(V782),ISNUMBER(Q782),Q782&gt;V782),INDEX(Ajustes!$E$9:$E$17,MATCH(L782,Ajustes!$B$9:$B$17,0)),""))))))</f>
        <v/>
      </c>
      <c r="B782" s="22" t="n"/>
      <c r="C782" s="23" t="n"/>
      <c r="D782" s="24" t="n"/>
      <c r="E782" s="25" t="n"/>
      <c r="F782" s="25" t="n"/>
      <c r="G782" s="25" t="n"/>
      <c r="H782" s="26" t="n"/>
      <c r="I782" s="23" t="n"/>
      <c r="J782" s="25" t="n"/>
      <c r="K782" s="25" t="n"/>
      <c r="L782" s="25" t="n"/>
      <c r="M782" s="23" t="n"/>
      <c r="N782" s="23" t="n"/>
      <c r="O782" s="27" t="n"/>
      <c r="P782" s="25" t="n"/>
      <c r="Q782" s="28" t="str">
        <f>IF(OR(T782=0,L782="Cobrado",L782="Anulado",NOT(ISNUMBER(U782))),"",MAX(0,INT(Ajustes!$C$5)-INT(U782)))</f>
        <v/>
      </c>
      <c r="R782" s="28" t="str">
        <f>IF(OR(T782=0,L782="Anulado",NOT(ISNUMBER(N782)),NOT(ISNUMBER(I782))),"",IF(INT(N782)=INT(I782),"Sí",IF(INT(N782)&gt;INT(I782),"Tarde","Antes")))</f>
        <v/>
      </c>
      <c r="S782" t="str">
        <f>IF(T782=0,"",IF(L782="","falta el estado",IF(NOT(ISNUMBER(MATCH(L782,Ajustes!$B$9:$B$17,0))),"el estado no es de la lista",IF(E782="","falta el cliente",IF(OR(AND(C782&lt;&gt;"",NOT(ISNUMBER(C782))),AND(I782&lt;&gt;"",NOT(ISNUMBER(I782))),AND(M782&lt;&gt;"",NOT(ISNUMBER(M782))),AND(N782&lt;&gt;"",NOT(ISNUMBER(N782)))),"hay una fecha mal escrita",IF(AND(H782&lt;&gt;"",NOT(ISNUMBER(H782))),"el importe no es un número",IF(C782="","falta «Recibido el»",IF(AND(L782&lt;&gt;"Recibido",L782&lt;&gt;"Anulado",I782=""),"falta la entrega acordada",IF(AND(L782&lt;&gt;"Recibido",L782&lt;&gt;"Anulado",M782=""),"falta la fecha del estado",IF(AND(OR(L782="Entregado",L782="Facturado",L782="Cobrado"),N782=""),"falta «Entregado el»",IF(AND(N782&lt;&gt;"",OR(L782="Recibido",L782="Confirmado",L782="Preparado",L782="En reparto")),"tiene «Entregado el»: cambia el estado",IF(OR(INT(C782)&gt;INT(Ajustes!$C$5),AND(M782&lt;&gt;"",INT(M782)&gt;INT(Ajustes!$C$5)),AND(N782&lt;&gt;"",INT(N782)&gt;INT(Ajustes!$C$5))),"hay una fecha posterior a hoy",IF(AND(M782&lt;&gt;"",INT(M782)&lt;INT(C782)),"la fecha del estado es anterior a «Recibido el»",IF(AND(N782&lt;&gt;"",INT(N782)&lt;INT(C782)),"«Entregado el» es anterior a «Recibido el»",""))))))))))))))</f>
        <v/>
      </c>
      <c r="T782">
        <f>IF(COUNTA(B782:P782)&gt;0,1,0)</f>
        <v>0</v>
      </c>
      <c r="U782" t="str">
        <f>IF(T782=0,"",IF(AND(L782="Recibido",M782=""),IF(C782="","",C782),IF(M782="","",M782)))</f>
        <v/>
      </c>
      <c r="V782" t="str">
        <f>IF(OR(T782=0,NOT(ISNUMBER(MATCH(L782,Ajustes!$B$9:$B$17,0)))),"",IF(INDEX(Ajustes!$C$9:$C$17,MATCH(L782,Ajustes!$B$9:$B$17,0))="","",INDEX(Ajustes!$C$9:$C$17,MATCH(L782,Ajustes!$B$9:$B$17,0))))</f>
        <v/>
      </c>
      <c r="W782">
        <f>IF(AND(T782=1,N782="",OR(L782="Recibido",L782="Confirmado",L782="Preparado",L782="En reparto",L782="Incidencia")),1,0)</f>
        <v>0</v>
      </c>
      <c r="X782">
        <f>IF(S782&lt;&gt;"",1,0)</f>
        <v>0</v>
      </c>
      <c r="Y782">
        <f>IF(A782&lt;&gt;"",1,0)</f>
        <v>0</v>
      </c>
      <c r="Z782">
        <f>IF(T782=1,ROW()-5,0)</f>
        <v>0</v>
      </c>
    </row>
    <row r="783">
      <c r="A783" s="21" t="str">
        <f>IF(T783=0,"",IF(S783&lt;&gt;"","Revisa: "&amp;S783,IF(OR(L783="Cobrado",L783="Anulado"),"",IF(AND(N783="",OR(L783="Recibido",L783="Confirmado",L783="Preparado",L783="En reparto",L783="Incidencia"),ISNUMBER(I783),INT(Ajustes!$C$5)&gt;INT(I783)),"Retrasado",IF(OR(L783="Entregado",L783="Facturado"),IF(AND(ISNUMBER(V783),ISNUMBER(N783),INT(Ajustes!$C$5)-INT(N783)&gt;V783),IF(L783="Entregado","Sin facturar","Cobro vencido"),""),IF(AND(ISNUMBER(V783),ISNUMBER(Q783),Q783&gt;V783),INDEX(Ajustes!$E$9:$E$17,MATCH(L783,Ajustes!$B$9:$B$17,0)),""))))))</f>
        <v/>
      </c>
      <c r="B783" s="22" t="n"/>
      <c r="C783" s="23" t="n"/>
      <c r="D783" s="24" t="n"/>
      <c r="E783" s="25" t="n"/>
      <c r="F783" s="25" t="n"/>
      <c r="G783" s="25" t="n"/>
      <c r="H783" s="26" t="n"/>
      <c r="I783" s="23" t="n"/>
      <c r="J783" s="25" t="n"/>
      <c r="K783" s="25" t="n"/>
      <c r="L783" s="25" t="n"/>
      <c r="M783" s="23" t="n"/>
      <c r="N783" s="23" t="n"/>
      <c r="O783" s="27" t="n"/>
      <c r="P783" s="25" t="n"/>
      <c r="Q783" s="28" t="str">
        <f>IF(OR(T783=0,L783="Cobrado",L783="Anulado",NOT(ISNUMBER(U783))),"",MAX(0,INT(Ajustes!$C$5)-INT(U783)))</f>
        <v/>
      </c>
      <c r="R783" s="28" t="str">
        <f>IF(OR(T783=0,L783="Anulado",NOT(ISNUMBER(N783)),NOT(ISNUMBER(I783))),"",IF(INT(N783)=INT(I783),"Sí",IF(INT(N783)&gt;INT(I783),"Tarde","Antes")))</f>
        <v/>
      </c>
      <c r="S783" t="str">
        <f>IF(T783=0,"",IF(L783="","falta el estado",IF(NOT(ISNUMBER(MATCH(L783,Ajustes!$B$9:$B$17,0))),"el estado no es de la lista",IF(E783="","falta el cliente",IF(OR(AND(C783&lt;&gt;"",NOT(ISNUMBER(C783))),AND(I783&lt;&gt;"",NOT(ISNUMBER(I783))),AND(M783&lt;&gt;"",NOT(ISNUMBER(M783))),AND(N783&lt;&gt;"",NOT(ISNUMBER(N783)))),"hay una fecha mal escrita",IF(AND(H783&lt;&gt;"",NOT(ISNUMBER(H783))),"el importe no es un número",IF(C783="","falta «Recibido el»",IF(AND(L783&lt;&gt;"Recibido",L783&lt;&gt;"Anulado",I783=""),"falta la entrega acordada",IF(AND(L783&lt;&gt;"Recibido",L783&lt;&gt;"Anulado",M783=""),"falta la fecha del estado",IF(AND(OR(L783="Entregado",L783="Facturado",L783="Cobrado"),N783=""),"falta «Entregado el»",IF(AND(N783&lt;&gt;"",OR(L783="Recibido",L783="Confirmado",L783="Preparado",L783="En reparto")),"tiene «Entregado el»: cambia el estado",IF(OR(INT(C783)&gt;INT(Ajustes!$C$5),AND(M783&lt;&gt;"",INT(M783)&gt;INT(Ajustes!$C$5)),AND(N783&lt;&gt;"",INT(N783)&gt;INT(Ajustes!$C$5))),"hay una fecha posterior a hoy",IF(AND(M783&lt;&gt;"",INT(M783)&lt;INT(C783)),"la fecha del estado es anterior a «Recibido el»",IF(AND(N783&lt;&gt;"",INT(N783)&lt;INT(C783)),"«Entregado el» es anterior a «Recibido el»",""))))))))))))))</f>
        <v/>
      </c>
      <c r="T783">
        <f>IF(COUNTA(B783:P783)&gt;0,1,0)</f>
        <v>0</v>
      </c>
      <c r="U783" t="str">
        <f>IF(T783=0,"",IF(AND(L783="Recibido",M783=""),IF(C783="","",C783),IF(M783="","",M783)))</f>
        <v/>
      </c>
      <c r="V783" t="str">
        <f>IF(OR(T783=0,NOT(ISNUMBER(MATCH(L783,Ajustes!$B$9:$B$17,0)))),"",IF(INDEX(Ajustes!$C$9:$C$17,MATCH(L783,Ajustes!$B$9:$B$17,0))="","",INDEX(Ajustes!$C$9:$C$17,MATCH(L783,Ajustes!$B$9:$B$17,0))))</f>
        <v/>
      </c>
      <c r="W783">
        <f>IF(AND(T783=1,N783="",OR(L783="Recibido",L783="Confirmado",L783="Preparado",L783="En reparto",L783="Incidencia")),1,0)</f>
        <v>0</v>
      </c>
      <c r="X783">
        <f>IF(S783&lt;&gt;"",1,0)</f>
        <v>0</v>
      </c>
      <c r="Y783">
        <f>IF(A783&lt;&gt;"",1,0)</f>
        <v>0</v>
      </c>
      <c r="Z783">
        <f>IF(T783=1,ROW()-5,0)</f>
        <v>0</v>
      </c>
    </row>
    <row r="784">
      <c r="A784" s="21" t="str">
        <f>IF(T784=0,"",IF(S784&lt;&gt;"","Revisa: "&amp;S784,IF(OR(L784="Cobrado",L784="Anulado"),"",IF(AND(N784="",OR(L784="Recibido",L784="Confirmado",L784="Preparado",L784="En reparto",L784="Incidencia"),ISNUMBER(I784),INT(Ajustes!$C$5)&gt;INT(I784)),"Retrasado",IF(OR(L784="Entregado",L784="Facturado"),IF(AND(ISNUMBER(V784),ISNUMBER(N784),INT(Ajustes!$C$5)-INT(N784)&gt;V784),IF(L784="Entregado","Sin facturar","Cobro vencido"),""),IF(AND(ISNUMBER(V784),ISNUMBER(Q784),Q784&gt;V784),INDEX(Ajustes!$E$9:$E$17,MATCH(L784,Ajustes!$B$9:$B$17,0)),""))))))</f>
        <v/>
      </c>
      <c r="B784" s="22" t="n"/>
      <c r="C784" s="23" t="n"/>
      <c r="D784" s="24" t="n"/>
      <c r="E784" s="25" t="n"/>
      <c r="F784" s="25" t="n"/>
      <c r="G784" s="25" t="n"/>
      <c r="H784" s="26" t="n"/>
      <c r="I784" s="23" t="n"/>
      <c r="J784" s="25" t="n"/>
      <c r="K784" s="25" t="n"/>
      <c r="L784" s="25" t="n"/>
      <c r="M784" s="23" t="n"/>
      <c r="N784" s="23" t="n"/>
      <c r="O784" s="27" t="n"/>
      <c r="P784" s="25" t="n"/>
      <c r="Q784" s="28" t="str">
        <f>IF(OR(T784=0,L784="Cobrado",L784="Anulado",NOT(ISNUMBER(U784))),"",MAX(0,INT(Ajustes!$C$5)-INT(U784)))</f>
        <v/>
      </c>
      <c r="R784" s="28" t="str">
        <f>IF(OR(T784=0,L784="Anulado",NOT(ISNUMBER(N784)),NOT(ISNUMBER(I784))),"",IF(INT(N784)=INT(I784),"Sí",IF(INT(N784)&gt;INT(I784),"Tarde","Antes")))</f>
        <v/>
      </c>
      <c r="S784" t="str">
        <f>IF(T784=0,"",IF(L784="","falta el estado",IF(NOT(ISNUMBER(MATCH(L784,Ajustes!$B$9:$B$17,0))),"el estado no es de la lista",IF(E784="","falta el cliente",IF(OR(AND(C784&lt;&gt;"",NOT(ISNUMBER(C784))),AND(I784&lt;&gt;"",NOT(ISNUMBER(I784))),AND(M784&lt;&gt;"",NOT(ISNUMBER(M784))),AND(N784&lt;&gt;"",NOT(ISNUMBER(N784)))),"hay una fecha mal escrita",IF(AND(H784&lt;&gt;"",NOT(ISNUMBER(H784))),"el importe no es un número",IF(C784="","falta «Recibido el»",IF(AND(L784&lt;&gt;"Recibido",L784&lt;&gt;"Anulado",I784=""),"falta la entrega acordada",IF(AND(L784&lt;&gt;"Recibido",L784&lt;&gt;"Anulado",M784=""),"falta la fecha del estado",IF(AND(OR(L784="Entregado",L784="Facturado",L784="Cobrado"),N784=""),"falta «Entregado el»",IF(AND(N784&lt;&gt;"",OR(L784="Recibido",L784="Confirmado",L784="Preparado",L784="En reparto")),"tiene «Entregado el»: cambia el estado",IF(OR(INT(C784)&gt;INT(Ajustes!$C$5),AND(M784&lt;&gt;"",INT(M784)&gt;INT(Ajustes!$C$5)),AND(N784&lt;&gt;"",INT(N784)&gt;INT(Ajustes!$C$5))),"hay una fecha posterior a hoy",IF(AND(M784&lt;&gt;"",INT(M784)&lt;INT(C784)),"la fecha del estado es anterior a «Recibido el»",IF(AND(N784&lt;&gt;"",INT(N784)&lt;INT(C784)),"«Entregado el» es anterior a «Recibido el»",""))))))))))))))</f>
        <v/>
      </c>
      <c r="T784">
        <f>IF(COUNTA(B784:P784)&gt;0,1,0)</f>
        <v>0</v>
      </c>
      <c r="U784" t="str">
        <f>IF(T784=0,"",IF(AND(L784="Recibido",M784=""),IF(C784="","",C784),IF(M784="","",M784)))</f>
        <v/>
      </c>
      <c r="V784" t="str">
        <f>IF(OR(T784=0,NOT(ISNUMBER(MATCH(L784,Ajustes!$B$9:$B$17,0)))),"",IF(INDEX(Ajustes!$C$9:$C$17,MATCH(L784,Ajustes!$B$9:$B$17,0))="","",INDEX(Ajustes!$C$9:$C$17,MATCH(L784,Ajustes!$B$9:$B$17,0))))</f>
        <v/>
      </c>
      <c r="W784">
        <f>IF(AND(T784=1,N784="",OR(L784="Recibido",L784="Confirmado",L784="Preparado",L784="En reparto",L784="Incidencia")),1,0)</f>
        <v>0</v>
      </c>
      <c r="X784">
        <f>IF(S784&lt;&gt;"",1,0)</f>
        <v>0</v>
      </c>
      <c r="Y784">
        <f>IF(A784&lt;&gt;"",1,0)</f>
        <v>0</v>
      </c>
      <c r="Z784">
        <f>IF(T784=1,ROW()-5,0)</f>
        <v>0</v>
      </c>
    </row>
    <row r="785">
      <c r="A785" s="21" t="str">
        <f>IF(T785=0,"",IF(S785&lt;&gt;"","Revisa: "&amp;S785,IF(OR(L785="Cobrado",L785="Anulado"),"",IF(AND(N785="",OR(L785="Recibido",L785="Confirmado",L785="Preparado",L785="En reparto",L785="Incidencia"),ISNUMBER(I785),INT(Ajustes!$C$5)&gt;INT(I785)),"Retrasado",IF(OR(L785="Entregado",L785="Facturado"),IF(AND(ISNUMBER(V785),ISNUMBER(N785),INT(Ajustes!$C$5)-INT(N785)&gt;V785),IF(L785="Entregado","Sin facturar","Cobro vencido"),""),IF(AND(ISNUMBER(V785),ISNUMBER(Q785),Q785&gt;V785),INDEX(Ajustes!$E$9:$E$17,MATCH(L785,Ajustes!$B$9:$B$17,0)),""))))))</f>
        <v/>
      </c>
      <c r="B785" s="22" t="n"/>
      <c r="C785" s="23" t="n"/>
      <c r="D785" s="24" t="n"/>
      <c r="E785" s="25" t="n"/>
      <c r="F785" s="25" t="n"/>
      <c r="G785" s="25" t="n"/>
      <c r="H785" s="26" t="n"/>
      <c r="I785" s="23" t="n"/>
      <c r="J785" s="25" t="n"/>
      <c r="K785" s="25" t="n"/>
      <c r="L785" s="25" t="n"/>
      <c r="M785" s="23" t="n"/>
      <c r="N785" s="23" t="n"/>
      <c r="O785" s="27" t="n"/>
      <c r="P785" s="25" t="n"/>
      <c r="Q785" s="28" t="str">
        <f>IF(OR(T785=0,L785="Cobrado",L785="Anulado",NOT(ISNUMBER(U785))),"",MAX(0,INT(Ajustes!$C$5)-INT(U785)))</f>
        <v/>
      </c>
      <c r="R785" s="28" t="str">
        <f>IF(OR(T785=0,L785="Anulado",NOT(ISNUMBER(N785)),NOT(ISNUMBER(I785))),"",IF(INT(N785)=INT(I785),"Sí",IF(INT(N785)&gt;INT(I785),"Tarde","Antes")))</f>
        <v/>
      </c>
      <c r="S785" t="str">
        <f>IF(T785=0,"",IF(L785="","falta el estado",IF(NOT(ISNUMBER(MATCH(L785,Ajustes!$B$9:$B$17,0))),"el estado no es de la lista",IF(E785="","falta el cliente",IF(OR(AND(C785&lt;&gt;"",NOT(ISNUMBER(C785))),AND(I785&lt;&gt;"",NOT(ISNUMBER(I785))),AND(M785&lt;&gt;"",NOT(ISNUMBER(M785))),AND(N785&lt;&gt;"",NOT(ISNUMBER(N785)))),"hay una fecha mal escrita",IF(AND(H785&lt;&gt;"",NOT(ISNUMBER(H785))),"el importe no es un número",IF(C785="","falta «Recibido el»",IF(AND(L785&lt;&gt;"Recibido",L785&lt;&gt;"Anulado",I785=""),"falta la entrega acordada",IF(AND(L785&lt;&gt;"Recibido",L785&lt;&gt;"Anulado",M785=""),"falta la fecha del estado",IF(AND(OR(L785="Entregado",L785="Facturado",L785="Cobrado"),N785=""),"falta «Entregado el»",IF(AND(N785&lt;&gt;"",OR(L785="Recibido",L785="Confirmado",L785="Preparado",L785="En reparto")),"tiene «Entregado el»: cambia el estado",IF(OR(INT(C785)&gt;INT(Ajustes!$C$5),AND(M785&lt;&gt;"",INT(M785)&gt;INT(Ajustes!$C$5)),AND(N785&lt;&gt;"",INT(N785)&gt;INT(Ajustes!$C$5))),"hay una fecha posterior a hoy",IF(AND(M785&lt;&gt;"",INT(M785)&lt;INT(C785)),"la fecha del estado es anterior a «Recibido el»",IF(AND(N785&lt;&gt;"",INT(N785)&lt;INT(C785)),"«Entregado el» es anterior a «Recibido el»",""))))))))))))))</f>
        <v/>
      </c>
      <c r="T785">
        <f>IF(COUNTA(B785:P785)&gt;0,1,0)</f>
        <v>0</v>
      </c>
      <c r="U785" t="str">
        <f>IF(T785=0,"",IF(AND(L785="Recibido",M785=""),IF(C785="","",C785),IF(M785="","",M785)))</f>
        <v/>
      </c>
      <c r="V785" t="str">
        <f>IF(OR(T785=0,NOT(ISNUMBER(MATCH(L785,Ajustes!$B$9:$B$17,0)))),"",IF(INDEX(Ajustes!$C$9:$C$17,MATCH(L785,Ajustes!$B$9:$B$17,0))="","",INDEX(Ajustes!$C$9:$C$17,MATCH(L785,Ajustes!$B$9:$B$17,0))))</f>
        <v/>
      </c>
      <c r="W785">
        <f>IF(AND(T785=1,N785="",OR(L785="Recibido",L785="Confirmado",L785="Preparado",L785="En reparto",L785="Incidencia")),1,0)</f>
        <v>0</v>
      </c>
      <c r="X785">
        <f>IF(S785&lt;&gt;"",1,0)</f>
        <v>0</v>
      </c>
      <c r="Y785">
        <f>IF(A785&lt;&gt;"",1,0)</f>
        <v>0</v>
      </c>
      <c r="Z785">
        <f>IF(T785=1,ROW()-5,0)</f>
        <v>0</v>
      </c>
    </row>
    <row r="786">
      <c r="A786" s="21" t="str">
        <f>IF(T786=0,"",IF(S786&lt;&gt;"","Revisa: "&amp;S786,IF(OR(L786="Cobrado",L786="Anulado"),"",IF(AND(N786="",OR(L786="Recibido",L786="Confirmado",L786="Preparado",L786="En reparto",L786="Incidencia"),ISNUMBER(I786),INT(Ajustes!$C$5)&gt;INT(I786)),"Retrasado",IF(OR(L786="Entregado",L786="Facturado"),IF(AND(ISNUMBER(V786),ISNUMBER(N786),INT(Ajustes!$C$5)-INT(N786)&gt;V786),IF(L786="Entregado","Sin facturar","Cobro vencido"),""),IF(AND(ISNUMBER(V786),ISNUMBER(Q786),Q786&gt;V786),INDEX(Ajustes!$E$9:$E$17,MATCH(L786,Ajustes!$B$9:$B$17,0)),""))))))</f>
        <v/>
      </c>
      <c r="B786" s="22" t="n"/>
      <c r="C786" s="23" t="n"/>
      <c r="D786" s="24" t="n"/>
      <c r="E786" s="25" t="n"/>
      <c r="F786" s="25" t="n"/>
      <c r="G786" s="25" t="n"/>
      <c r="H786" s="26" t="n"/>
      <c r="I786" s="23" t="n"/>
      <c r="J786" s="25" t="n"/>
      <c r="K786" s="25" t="n"/>
      <c r="L786" s="25" t="n"/>
      <c r="M786" s="23" t="n"/>
      <c r="N786" s="23" t="n"/>
      <c r="O786" s="27" t="n"/>
      <c r="P786" s="25" t="n"/>
      <c r="Q786" s="28" t="str">
        <f>IF(OR(T786=0,L786="Cobrado",L786="Anulado",NOT(ISNUMBER(U786))),"",MAX(0,INT(Ajustes!$C$5)-INT(U786)))</f>
        <v/>
      </c>
      <c r="R786" s="28" t="str">
        <f>IF(OR(T786=0,L786="Anulado",NOT(ISNUMBER(N786)),NOT(ISNUMBER(I786))),"",IF(INT(N786)=INT(I786),"Sí",IF(INT(N786)&gt;INT(I786),"Tarde","Antes")))</f>
        <v/>
      </c>
      <c r="S786" t="str">
        <f>IF(T786=0,"",IF(L786="","falta el estado",IF(NOT(ISNUMBER(MATCH(L786,Ajustes!$B$9:$B$17,0))),"el estado no es de la lista",IF(E786="","falta el cliente",IF(OR(AND(C786&lt;&gt;"",NOT(ISNUMBER(C786))),AND(I786&lt;&gt;"",NOT(ISNUMBER(I786))),AND(M786&lt;&gt;"",NOT(ISNUMBER(M786))),AND(N786&lt;&gt;"",NOT(ISNUMBER(N786)))),"hay una fecha mal escrita",IF(AND(H786&lt;&gt;"",NOT(ISNUMBER(H786))),"el importe no es un número",IF(C786="","falta «Recibido el»",IF(AND(L786&lt;&gt;"Recibido",L786&lt;&gt;"Anulado",I786=""),"falta la entrega acordada",IF(AND(L786&lt;&gt;"Recibido",L786&lt;&gt;"Anulado",M786=""),"falta la fecha del estado",IF(AND(OR(L786="Entregado",L786="Facturado",L786="Cobrado"),N786=""),"falta «Entregado el»",IF(AND(N786&lt;&gt;"",OR(L786="Recibido",L786="Confirmado",L786="Preparado",L786="En reparto")),"tiene «Entregado el»: cambia el estado",IF(OR(INT(C786)&gt;INT(Ajustes!$C$5),AND(M786&lt;&gt;"",INT(M786)&gt;INT(Ajustes!$C$5)),AND(N786&lt;&gt;"",INT(N786)&gt;INT(Ajustes!$C$5))),"hay una fecha posterior a hoy",IF(AND(M786&lt;&gt;"",INT(M786)&lt;INT(C786)),"la fecha del estado es anterior a «Recibido el»",IF(AND(N786&lt;&gt;"",INT(N786)&lt;INT(C786)),"«Entregado el» es anterior a «Recibido el»",""))))))))))))))</f>
        <v/>
      </c>
      <c r="T786">
        <f>IF(COUNTA(B786:P786)&gt;0,1,0)</f>
        <v>0</v>
      </c>
      <c r="U786" t="str">
        <f>IF(T786=0,"",IF(AND(L786="Recibido",M786=""),IF(C786="","",C786),IF(M786="","",M786)))</f>
        <v/>
      </c>
      <c r="V786" t="str">
        <f>IF(OR(T786=0,NOT(ISNUMBER(MATCH(L786,Ajustes!$B$9:$B$17,0)))),"",IF(INDEX(Ajustes!$C$9:$C$17,MATCH(L786,Ajustes!$B$9:$B$17,0))="","",INDEX(Ajustes!$C$9:$C$17,MATCH(L786,Ajustes!$B$9:$B$17,0))))</f>
        <v/>
      </c>
      <c r="W786">
        <f>IF(AND(T786=1,N786="",OR(L786="Recibido",L786="Confirmado",L786="Preparado",L786="En reparto",L786="Incidencia")),1,0)</f>
        <v>0</v>
      </c>
      <c r="X786">
        <f>IF(S786&lt;&gt;"",1,0)</f>
        <v>0</v>
      </c>
      <c r="Y786">
        <f>IF(A786&lt;&gt;"",1,0)</f>
        <v>0</v>
      </c>
      <c r="Z786">
        <f>IF(T786=1,ROW()-5,0)</f>
        <v>0</v>
      </c>
    </row>
    <row r="787">
      <c r="A787" s="21" t="str">
        <f>IF(T787=0,"",IF(S787&lt;&gt;"","Revisa: "&amp;S787,IF(OR(L787="Cobrado",L787="Anulado"),"",IF(AND(N787="",OR(L787="Recibido",L787="Confirmado",L787="Preparado",L787="En reparto",L787="Incidencia"),ISNUMBER(I787),INT(Ajustes!$C$5)&gt;INT(I787)),"Retrasado",IF(OR(L787="Entregado",L787="Facturado"),IF(AND(ISNUMBER(V787),ISNUMBER(N787),INT(Ajustes!$C$5)-INT(N787)&gt;V787),IF(L787="Entregado","Sin facturar","Cobro vencido"),""),IF(AND(ISNUMBER(V787),ISNUMBER(Q787),Q787&gt;V787),INDEX(Ajustes!$E$9:$E$17,MATCH(L787,Ajustes!$B$9:$B$17,0)),""))))))</f>
        <v/>
      </c>
      <c r="B787" s="22" t="n"/>
      <c r="C787" s="23" t="n"/>
      <c r="D787" s="24" t="n"/>
      <c r="E787" s="25" t="n"/>
      <c r="F787" s="25" t="n"/>
      <c r="G787" s="25" t="n"/>
      <c r="H787" s="26" t="n"/>
      <c r="I787" s="23" t="n"/>
      <c r="J787" s="25" t="n"/>
      <c r="K787" s="25" t="n"/>
      <c r="L787" s="25" t="n"/>
      <c r="M787" s="23" t="n"/>
      <c r="N787" s="23" t="n"/>
      <c r="O787" s="27" t="n"/>
      <c r="P787" s="25" t="n"/>
      <c r="Q787" s="28" t="str">
        <f>IF(OR(T787=0,L787="Cobrado",L787="Anulado",NOT(ISNUMBER(U787))),"",MAX(0,INT(Ajustes!$C$5)-INT(U787)))</f>
        <v/>
      </c>
      <c r="R787" s="28" t="str">
        <f>IF(OR(T787=0,L787="Anulado",NOT(ISNUMBER(N787)),NOT(ISNUMBER(I787))),"",IF(INT(N787)=INT(I787),"Sí",IF(INT(N787)&gt;INT(I787),"Tarde","Antes")))</f>
        <v/>
      </c>
      <c r="S787" t="str">
        <f>IF(T787=0,"",IF(L787="","falta el estado",IF(NOT(ISNUMBER(MATCH(L787,Ajustes!$B$9:$B$17,0))),"el estado no es de la lista",IF(E787="","falta el cliente",IF(OR(AND(C787&lt;&gt;"",NOT(ISNUMBER(C787))),AND(I787&lt;&gt;"",NOT(ISNUMBER(I787))),AND(M787&lt;&gt;"",NOT(ISNUMBER(M787))),AND(N787&lt;&gt;"",NOT(ISNUMBER(N787)))),"hay una fecha mal escrita",IF(AND(H787&lt;&gt;"",NOT(ISNUMBER(H787))),"el importe no es un número",IF(C787="","falta «Recibido el»",IF(AND(L787&lt;&gt;"Recibido",L787&lt;&gt;"Anulado",I787=""),"falta la entrega acordada",IF(AND(L787&lt;&gt;"Recibido",L787&lt;&gt;"Anulado",M787=""),"falta la fecha del estado",IF(AND(OR(L787="Entregado",L787="Facturado",L787="Cobrado"),N787=""),"falta «Entregado el»",IF(AND(N787&lt;&gt;"",OR(L787="Recibido",L787="Confirmado",L787="Preparado",L787="En reparto")),"tiene «Entregado el»: cambia el estado",IF(OR(INT(C787)&gt;INT(Ajustes!$C$5),AND(M787&lt;&gt;"",INT(M787)&gt;INT(Ajustes!$C$5)),AND(N787&lt;&gt;"",INT(N787)&gt;INT(Ajustes!$C$5))),"hay una fecha posterior a hoy",IF(AND(M787&lt;&gt;"",INT(M787)&lt;INT(C787)),"la fecha del estado es anterior a «Recibido el»",IF(AND(N787&lt;&gt;"",INT(N787)&lt;INT(C787)),"«Entregado el» es anterior a «Recibido el»",""))))))))))))))</f>
        <v/>
      </c>
      <c r="T787">
        <f>IF(COUNTA(B787:P787)&gt;0,1,0)</f>
        <v>0</v>
      </c>
      <c r="U787" t="str">
        <f>IF(T787=0,"",IF(AND(L787="Recibido",M787=""),IF(C787="","",C787),IF(M787="","",M787)))</f>
        <v/>
      </c>
      <c r="V787" t="str">
        <f>IF(OR(T787=0,NOT(ISNUMBER(MATCH(L787,Ajustes!$B$9:$B$17,0)))),"",IF(INDEX(Ajustes!$C$9:$C$17,MATCH(L787,Ajustes!$B$9:$B$17,0))="","",INDEX(Ajustes!$C$9:$C$17,MATCH(L787,Ajustes!$B$9:$B$17,0))))</f>
        <v/>
      </c>
      <c r="W787">
        <f>IF(AND(T787=1,N787="",OR(L787="Recibido",L787="Confirmado",L787="Preparado",L787="En reparto",L787="Incidencia")),1,0)</f>
        <v>0</v>
      </c>
      <c r="X787">
        <f>IF(S787&lt;&gt;"",1,0)</f>
        <v>0</v>
      </c>
      <c r="Y787">
        <f>IF(A787&lt;&gt;"",1,0)</f>
        <v>0</v>
      </c>
      <c r="Z787">
        <f>IF(T787=1,ROW()-5,0)</f>
        <v>0</v>
      </c>
    </row>
    <row r="788">
      <c r="A788" s="21" t="str">
        <f>IF(T788=0,"",IF(S788&lt;&gt;"","Revisa: "&amp;S788,IF(OR(L788="Cobrado",L788="Anulado"),"",IF(AND(N788="",OR(L788="Recibido",L788="Confirmado",L788="Preparado",L788="En reparto",L788="Incidencia"),ISNUMBER(I788),INT(Ajustes!$C$5)&gt;INT(I788)),"Retrasado",IF(OR(L788="Entregado",L788="Facturado"),IF(AND(ISNUMBER(V788),ISNUMBER(N788),INT(Ajustes!$C$5)-INT(N788)&gt;V788),IF(L788="Entregado","Sin facturar","Cobro vencido"),""),IF(AND(ISNUMBER(V788),ISNUMBER(Q788),Q788&gt;V788),INDEX(Ajustes!$E$9:$E$17,MATCH(L788,Ajustes!$B$9:$B$17,0)),""))))))</f>
        <v/>
      </c>
      <c r="B788" s="22" t="n"/>
      <c r="C788" s="23" t="n"/>
      <c r="D788" s="24" t="n"/>
      <c r="E788" s="25" t="n"/>
      <c r="F788" s="25" t="n"/>
      <c r="G788" s="25" t="n"/>
      <c r="H788" s="26" t="n"/>
      <c r="I788" s="23" t="n"/>
      <c r="J788" s="25" t="n"/>
      <c r="K788" s="25" t="n"/>
      <c r="L788" s="25" t="n"/>
      <c r="M788" s="23" t="n"/>
      <c r="N788" s="23" t="n"/>
      <c r="O788" s="27" t="n"/>
      <c r="P788" s="25" t="n"/>
      <c r="Q788" s="28" t="str">
        <f>IF(OR(T788=0,L788="Cobrado",L788="Anulado",NOT(ISNUMBER(U788))),"",MAX(0,INT(Ajustes!$C$5)-INT(U788)))</f>
        <v/>
      </c>
      <c r="R788" s="28" t="str">
        <f>IF(OR(T788=0,L788="Anulado",NOT(ISNUMBER(N788)),NOT(ISNUMBER(I788))),"",IF(INT(N788)=INT(I788),"Sí",IF(INT(N788)&gt;INT(I788),"Tarde","Antes")))</f>
        <v/>
      </c>
      <c r="S788" t="str">
        <f>IF(T788=0,"",IF(L788="","falta el estado",IF(NOT(ISNUMBER(MATCH(L788,Ajustes!$B$9:$B$17,0))),"el estado no es de la lista",IF(E788="","falta el cliente",IF(OR(AND(C788&lt;&gt;"",NOT(ISNUMBER(C788))),AND(I788&lt;&gt;"",NOT(ISNUMBER(I788))),AND(M788&lt;&gt;"",NOT(ISNUMBER(M788))),AND(N788&lt;&gt;"",NOT(ISNUMBER(N788)))),"hay una fecha mal escrita",IF(AND(H788&lt;&gt;"",NOT(ISNUMBER(H788))),"el importe no es un número",IF(C788="","falta «Recibido el»",IF(AND(L788&lt;&gt;"Recibido",L788&lt;&gt;"Anulado",I788=""),"falta la entrega acordada",IF(AND(L788&lt;&gt;"Recibido",L788&lt;&gt;"Anulado",M788=""),"falta la fecha del estado",IF(AND(OR(L788="Entregado",L788="Facturado",L788="Cobrado"),N788=""),"falta «Entregado el»",IF(AND(N788&lt;&gt;"",OR(L788="Recibido",L788="Confirmado",L788="Preparado",L788="En reparto")),"tiene «Entregado el»: cambia el estado",IF(OR(INT(C788)&gt;INT(Ajustes!$C$5),AND(M788&lt;&gt;"",INT(M788)&gt;INT(Ajustes!$C$5)),AND(N788&lt;&gt;"",INT(N788)&gt;INT(Ajustes!$C$5))),"hay una fecha posterior a hoy",IF(AND(M788&lt;&gt;"",INT(M788)&lt;INT(C788)),"la fecha del estado es anterior a «Recibido el»",IF(AND(N788&lt;&gt;"",INT(N788)&lt;INT(C788)),"«Entregado el» es anterior a «Recibido el»",""))))))))))))))</f>
        <v/>
      </c>
      <c r="T788">
        <f>IF(COUNTA(B788:P788)&gt;0,1,0)</f>
        <v>0</v>
      </c>
      <c r="U788" t="str">
        <f>IF(T788=0,"",IF(AND(L788="Recibido",M788=""),IF(C788="","",C788),IF(M788="","",M788)))</f>
        <v/>
      </c>
      <c r="V788" t="str">
        <f>IF(OR(T788=0,NOT(ISNUMBER(MATCH(L788,Ajustes!$B$9:$B$17,0)))),"",IF(INDEX(Ajustes!$C$9:$C$17,MATCH(L788,Ajustes!$B$9:$B$17,0))="","",INDEX(Ajustes!$C$9:$C$17,MATCH(L788,Ajustes!$B$9:$B$17,0))))</f>
        <v/>
      </c>
      <c r="W788">
        <f>IF(AND(T788=1,N788="",OR(L788="Recibido",L788="Confirmado",L788="Preparado",L788="En reparto",L788="Incidencia")),1,0)</f>
        <v>0</v>
      </c>
      <c r="X788">
        <f>IF(S788&lt;&gt;"",1,0)</f>
        <v>0</v>
      </c>
      <c r="Y788">
        <f>IF(A788&lt;&gt;"",1,0)</f>
        <v>0</v>
      </c>
      <c r="Z788">
        <f>IF(T788=1,ROW()-5,0)</f>
        <v>0</v>
      </c>
    </row>
    <row r="789">
      <c r="A789" s="21" t="str">
        <f>IF(T789=0,"",IF(S789&lt;&gt;"","Revisa: "&amp;S789,IF(OR(L789="Cobrado",L789="Anulado"),"",IF(AND(N789="",OR(L789="Recibido",L789="Confirmado",L789="Preparado",L789="En reparto",L789="Incidencia"),ISNUMBER(I789),INT(Ajustes!$C$5)&gt;INT(I789)),"Retrasado",IF(OR(L789="Entregado",L789="Facturado"),IF(AND(ISNUMBER(V789),ISNUMBER(N789),INT(Ajustes!$C$5)-INT(N789)&gt;V789),IF(L789="Entregado","Sin facturar","Cobro vencido"),""),IF(AND(ISNUMBER(V789),ISNUMBER(Q789),Q789&gt;V789),INDEX(Ajustes!$E$9:$E$17,MATCH(L789,Ajustes!$B$9:$B$17,0)),""))))))</f>
        <v/>
      </c>
      <c r="B789" s="22" t="n"/>
      <c r="C789" s="23" t="n"/>
      <c r="D789" s="24" t="n"/>
      <c r="E789" s="25" t="n"/>
      <c r="F789" s="25" t="n"/>
      <c r="G789" s="25" t="n"/>
      <c r="H789" s="26" t="n"/>
      <c r="I789" s="23" t="n"/>
      <c r="J789" s="25" t="n"/>
      <c r="K789" s="25" t="n"/>
      <c r="L789" s="25" t="n"/>
      <c r="M789" s="23" t="n"/>
      <c r="N789" s="23" t="n"/>
      <c r="O789" s="27" t="n"/>
      <c r="P789" s="25" t="n"/>
      <c r="Q789" s="28" t="str">
        <f>IF(OR(T789=0,L789="Cobrado",L789="Anulado",NOT(ISNUMBER(U789))),"",MAX(0,INT(Ajustes!$C$5)-INT(U789)))</f>
        <v/>
      </c>
      <c r="R789" s="28" t="str">
        <f>IF(OR(T789=0,L789="Anulado",NOT(ISNUMBER(N789)),NOT(ISNUMBER(I789))),"",IF(INT(N789)=INT(I789),"Sí",IF(INT(N789)&gt;INT(I789),"Tarde","Antes")))</f>
        <v/>
      </c>
      <c r="S789" t="str">
        <f>IF(T789=0,"",IF(L789="","falta el estado",IF(NOT(ISNUMBER(MATCH(L789,Ajustes!$B$9:$B$17,0))),"el estado no es de la lista",IF(E789="","falta el cliente",IF(OR(AND(C789&lt;&gt;"",NOT(ISNUMBER(C789))),AND(I789&lt;&gt;"",NOT(ISNUMBER(I789))),AND(M789&lt;&gt;"",NOT(ISNUMBER(M789))),AND(N789&lt;&gt;"",NOT(ISNUMBER(N789)))),"hay una fecha mal escrita",IF(AND(H789&lt;&gt;"",NOT(ISNUMBER(H789))),"el importe no es un número",IF(C789="","falta «Recibido el»",IF(AND(L789&lt;&gt;"Recibido",L789&lt;&gt;"Anulado",I789=""),"falta la entrega acordada",IF(AND(L789&lt;&gt;"Recibido",L789&lt;&gt;"Anulado",M789=""),"falta la fecha del estado",IF(AND(OR(L789="Entregado",L789="Facturado",L789="Cobrado"),N789=""),"falta «Entregado el»",IF(AND(N789&lt;&gt;"",OR(L789="Recibido",L789="Confirmado",L789="Preparado",L789="En reparto")),"tiene «Entregado el»: cambia el estado",IF(OR(INT(C789)&gt;INT(Ajustes!$C$5),AND(M789&lt;&gt;"",INT(M789)&gt;INT(Ajustes!$C$5)),AND(N789&lt;&gt;"",INT(N789)&gt;INT(Ajustes!$C$5))),"hay una fecha posterior a hoy",IF(AND(M789&lt;&gt;"",INT(M789)&lt;INT(C789)),"la fecha del estado es anterior a «Recibido el»",IF(AND(N789&lt;&gt;"",INT(N789)&lt;INT(C789)),"«Entregado el» es anterior a «Recibido el»",""))))))))))))))</f>
        <v/>
      </c>
      <c r="T789">
        <f>IF(COUNTA(B789:P789)&gt;0,1,0)</f>
        <v>0</v>
      </c>
      <c r="U789" t="str">
        <f>IF(T789=0,"",IF(AND(L789="Recibido",M789=""),IF(C789="","",C789),IF(M789="","",M789)))</f>
        <v/>
      </c>
      <c r="V789" t="str">
        <f>IF(OR(T789=0,NOT(ISNUMBER(MATCH(L789,Ajustes!$B$9:$B$17,0)))),"",IF(INDEX(Ajustes!$C$9:$C$17,MATCH(L789,Ajustes!$B$9:$B$17,0))="","",INDEX(Ajustes!$C$9:$C$17,MATCH(L789,Ajustes!$B$9:$B$17,0))))</f>
        <v/>
      </c>
      <c r="W789">
        <f>IF(AND(T789=1,N789="",OR(L789="Recibido",L789="Confirmado",L789="Preparado",L789="En reparto",L789="Incidencia")),1,0)</f>
        <v>0</v>
      </c>
      <c r="X789">
        <f>IF(S789&lt;&gt;"",1,0)</f>
        <v>0</v>
      </c>
      <c r="Y789">
        <f>IF(A789&lt;&gt;"",1,0)</f>
        <v>0</v>
      </c>
      <c r="Z789">
        <f>IF(T789=1,ROW()-5,0)</f>
        <v>0</v>
      </c>
    </row>
    <row r="790">
      <c r="A790" s="21" t="str">
        <f>IF(T790=0,"",IF(S790&lt;&gt;"","Revisa: "&amp;S790,IF(OR(L790="Cobrado",L790="Anulado"),"",IF(AND(N790="",OR(L790="Recibido",L790="Confirmado",L790="Preparado",L790="En reparto",L790="Incidencia"),ISNUMBER(I790),INT(Ajustes!$C$5)&gt;INT(I790)),"Retrasado",IF(OR(L790="Entregado",L790="Facturado"),IF(AND(ISNUMBER(V790),ISNUMBER(N790),INT(Ajustes!$C$5)-INT(N790)&gt;V790),IF(L790="Entregado","Sin facturar","Cobro vencido"),""),IF(AND(ISNUMBER(V790),ISNUMBER(Q790),Q790&gt;V790),INDEX(Ajustes!$E$9:$E$17,MATCH(L790,Ajustes!$B$9:$B$17,0)),""))))))</f>
        <v/>
      </c>
      <c r="B790" s="22" t="n"/>
      <c r="C790" s="23" t="n"/>
      <c r="D790" s="24" t="n"/>
      <c r="E790" s="25" t="n"/>
      <c r="F790" s="25" t="n"/>
      <c r="G790" s="25" t="n"/>
      <c r="H790" s="26" t="n"/>
      <c r="I790" s="23" t="n"/>
      <c r="J790" s="25" t="n"/>
      <c r="K790" s="25" t="n"/>
      <c r="L790" s="25" t="n"/>
      <c r="M790" s="23" t="n"/>
      <c r="N790" s="23" t="n"/>
      <c r="O790" s="27" t="n"/>
      <c r="P790" s="25" t="n"/>
      <c r="Q790" s="28" t="str">
        <f>IF(OR(T790=0,L790="Cobrado",L790="Anulado",NOT(ISNUMBER(U790))),"",MAX(0,INT(Ajustes!$C$5)-INT(U790)))</f>
        <v/>
      </c>
      <c r="R790" s="28" t="str">
        <f>IF(OR(T790=0,L790="Anulado",NOT(ISNUMBER(N790)),NOT(ISNUMBER(I790))),"",IF(INT(N790)=INT(I790),"Sí",IF(INT(N790)&gt;INT(I790),"Tarde","Antes")))</f>
        <v/>
      </c>
      <c r="S790" t="str">
        <f>IF(T790=0,"",IF(L790="","falta el estado",IF(NOT(ISNUMBER(MATCH(L790,Ajustes!$B$9:$B$17,0))),"el estado no es de la lista",IF(E790="","falta el cliente",IF(OR(AND(C790&lt;&gt;"",NOT(ISNUMBER(C790))),AND(I790&lt;&gt;"",NOT(ISNUMBER(I790))),AND(M790&lt;&gt;"",NOT(ISNUMBER(M790))),AND(N790&lt;&gt;"",NOT(ISNUMBER(N790)))),"hay una fecha mal escrita",IF(AND(H790&lt;&gt;"",NOT(ISNUMBER(H790))),"el importe no es un número",IF(C790="","falta «Recibido el»",IF(AND(L790&lt;&gt;"Recibido",L790&lt;&gt;"Anulado",I790=""),"falta la entrega acordada",IF(AND(L790&lt;&gt;"Recibido",L790&lt;&gt;"Anulado",M790=""),"falta la fecha del estado",IF(AND(OR(L790="Entregado",L790="Facturado",L790="Cobrado"),N790=""),"falta «Entregado el»",IF(AND(N790&lt;&gt;"",OR(L790="Recibido",L790="Confirmado",L790="Preparado",L790="En reparto")),"tiene «Entregado el»: cambia el estado",IF(OR(INT(C790)&gt;INT(Ajustes!$C$5),AND(M790&lt;&gt;"",INT(M790)&gt;INT(Ajustes!$C$5)),AND(N790&lt;&gt;"",INT(N790)&gt;INT(Ajustes!$C$5))),"hay una fecha posterior a hoy",IF(AND(M790&lt;&gt;"",INT(M790)&lt;INT(C790)),"la fecha del estado es anterior a «Recibido el»",IF(AND(N790&lt;&gt;"",INT(N790)&lt;INT(C790)),"«Entregado el» es anterior a «Recibido el»",""))))))))))))))</f>
        <v/>
      </c>
      <c r="T790">
        <f>IF(COUNTA(B790:P790)&gt;0,1,0)</f>
        <v>0</v>
      </c>
      <c r="U790" t="str">
        <f>IF(T790=0,"",IF(AND(L790="Recibido",M790=""),IF(C790="","",C790),IF(M790="","",M790)))</f>
        <v/>
      </c>
      <c r="V790" t="str">
        <f>IF(OR(T790=0,NOT(ISNUMBER(MATCH(L790,Ajustes!$B$9:$B$17,0)))),"",IF(INDEX(Ajustes!$C$9:$C$17,MATCH(L790,Ajustes!$B$9:$B$17,0))="","",INDEX(Ajustes!$C$9:$C$17,MATCH(L790,Ajustes!$B$9:$B$17,0))))</f>
        <v/>
      </c>
      <c r="W790">
        <f>IF(AND(T790=1,N790="",OR(L790="Recibido",L790="Confirmado",L790="Preparado",L790="En reparto",L790="Incidencia")),1,0)</f>
        <v>0</v>
      </c>
      <c r="X790">
        <f>IF(S790&lt;&gt;"",1,0)</f>
        <v>0</v>
      </c>
      <c r="Y790">
        <f>IF(A790&lt;&gt;"",1,0)</f>
        <v>0</v>
      </c>
      <c r="Z790">
        <f>IF(T790=1,ROW()-5,0)</f>
        <v>0</v>
      </c>
    </row>
    <row r="791">
      <c r="A791" s="21" t="str">
        <f>IF(T791=0,"",IF(S791&lt;&gt;"","Revisa: "&amp;S791,IF(OR(L791="Cobrado",L791="Anulado"),"",IF(AND(N791="",OR(L791="Recibido",L791="Confirmado",L791="Preparado",L791="En reparto",L791="Incidencia"),ISNUMBER(I791),INT(Ajustes!$C$5)&gt;INT(I791)),"Retrasado",IF(OR(L791="Entregado",L791="Facturado"),IF(AND(ISNUMBER(V791),ISNUMBER(N791),INT(Ajustes!$C$5)-INT(N791)&gt;V791),IF(L791="Entregado","Sin facturar","Cobro vencido"),""),IF(AND(ISNUMBER(V791),ISNUMBER(Q791),Q791&gt;V791),INDEX(Ajustes!$E$9:$E$17,MATCH(L791,Ajustes!$B$9:$B$17,0)),""))))))</f>
        <v/>
      </c>
      <c r="B791" s="22" t="n"/>
      <c r="C791" s="23" t="n"/>
      <c r="D791" s="24" t="n"/>
      <c r="E791" s="25" t="n"/>
      <c r="F791" s="25" t="n"/>
      <c r="G791" s="25" t="n"/>
      <c r="H791" s="26" t="n"/>
      <c r="I791" s="23" t="n"/>
      <c r="J791" s="25" t="n"/>
      <c r="K791" s="25" t="n"/>
      <c r="L791" s="25" t="n"/>
      <c r="M791" s="23" t="n"/>
      <c r="N791" s="23" t="n"/>
      <c r="O791" s="27" t="n"/>
      <c r="P791" s="25" t="n"/>
      <c r="Q791" s="28" t="str">
        <f>IF(OR(T791=0,L791="Cobrado",L791="Anulado",NOT(ISNUMBER(U791))),"",MAX(0,INT(Ajustes!$C$5)-INT(U791)))</f>
        <v/>
      </c>
      <c r="R791" s="28" t="str">
        <f>IF(OR(T791=0,L791="Anulado",NOT(ISNUMBER(N791)),NOT(ISNUMBER(I791))),"",IF(INT(N791)=INT(I791),"Sí",IF(INT(N791)&gt;INT(I791),"Tarde","Antes")))</f>
        <v/>
      </c>
      <c r="S791" t="str">
        <f>IF(T791=0,"",IF(L791="","falta el estado",IF(NOT(ISNUMBER(MATCH(L791,Ajustes!$B$9:$B$17,0))),"el estado no es de la lista",IF(E791="","falta el cliente",IF(OR(AND(C791&lt;&gt;"",NOT(ISNUMBER(C791))),AND(I791&lt;&gt;"",NOT(ISNUMBER(I791))),AND(M791&lt;&gt;"",NOT(ISNUMBER(M791))),AND(N791&lt;&gt;"",NOT(ISNUMBER(N791)))),"hay una fecha mal escrita",IF(AND(H791&lt;&gt;"",NOT(ISNUMBER(H791))),"el importe no es un número",IF(C791="","falta «Recibido el»",IF(AND(L791&lt;&gt;"Recibido",L791&lt;&gt;"Anulado",I791=""),"falta la entrega acordada",IF(AND(L791&lt;&gt;"Recibido",L791&lt;&gt;"Anulado",M791=""),"falta la fecha del estado",IF(AND(OR(L791="Entregado",L791="Facturado",L791="Cobrado"),N791=""),"falta «Entregado el»",IF(AND(N791&lt;&gt;"",OR(L791="Recibido",L791="Confirmado",L791="Preparado",L791="En reparto")),"tiene «Entregado el»: cambia el estado",IF(OR(INT(C791)&gt;INT(Ajustes!$C$5),AND(M791&lt;&gt;"",INT(M791)&gt;INT(Ajustes!$C$5)),AND(N791&lt;&gt;"",INT(N791)&gt;INT(Ajustes!$C$5))),"hay una fecha posterior a hoy",IF(AND(M791&lt;&gt;"",INT(M791)&lt;INT(C791)),"la fecha del estado es anterior a «Recibido el»",IF(AND(N791&lt;&gt;"",INT(N791)&lt;INT(C791)),"«Entregado el» es anterior a «Recibido el»",""))))))))))))))</f>
        <v/>
      </c>
      <c r="T791">
        <f>IF(COUNTA(B791:P791)&gt;0,1,0)</f>
        <v>0</v>
      </c>
      <c r="U791" t="str">
        <f>IF(T791=0,"",IF(AND(L791="Recibido",M791=""),IF(C791="","",C791),IF(M791="","",M791)))</f>
        <v/>
      </c>
      <c r="V791" t="str">
        <f>IF(OR(T791=0,NOT(ISNUMBER(MATCH(L791,Ajustes!$B$9:$B$17,0)))),"",IF(INDEX(Ajustes!$C$9:$C$17,MATCH(L791,Ajustes!$B$9:$B$17,0))="","",INDEX(Ajustes!$C$9:$C$17,MATCH(L791,Ajustes!$B$9:$B$17,0))))</f>
        <v/>
      </c>
      <c r="W791">
        <f>IF(AND(T791=1,N791="",OR(L791="Recibido",L791="Confirmado",L791="Preparado",L791="En reparto",L791="Incidencia")),1,0)</f>
        <v>0</v>
      </c>
      <c r="X791">
        <f>IF(S791&lt;&gt;"",1,0)</f>
        <v>0</v>
      </c>
      <c r="Y791">
        <f>IF(A791&lt;&gt;"",1,0)</f>
        <v>0</v>
      </c>
      <c r="Z791">
        <f>IF(T791=1,ROW()-5,0)</f>
        <v>0</v>
      </c>
    </row>
    <row r="792">
      <c r="A792" s="21" t="str">
        <f>IF(T792=0,"",IF(S792&lt;&gt;"","Revisa: "&amp;S792,IF(OR(L792="Cobrado",L792="Anulado"),"",IF(AND(N792="",OR(L792="Recibido",L792="Confirmado",L792="Preparado",L792="En reparto",L792="Incidencia"),ISNUMBER(I792),INT(Ajustes!$C$5)&gt;INT(I792)),"Retrasado",IF(OR(L792="Entregado",L792="Facturado"),IF(AND(ISNUMBER(V792),ISNUMBER(N792),INT(Ajustes!$C$5)-INT(N792)&gt;V792),IF(L792="Entregado","Sin facturar","Cobro vencido"),""),IF(AND(ISNUMBER(V792),ISNUMBER(Q792),Q792&gt;V792),INDEX(Ajustes!$E$9:$E$17,MATCH(L792,Ajustes!$B$9:$B$17,0)),""))))))</f>
        <v/>
      </c>
      <c r="B792" s="22" t="n"/>
      <c r="C792" s="23" t="n"/>
      <c r="D792" s="24" t="n"/>
      <c r="E792" s="25" t="n"/>
      <c r="F792" s="25" t="n"/>
      <c r="G792" s="25" t="n"/>
      <c r="H792" s="26" t="n"/>
      <c r="I792" s="23" t="n"/>
      <c r="J792" s="25" t="n"/>
      <c r="K792" s="25" t="n"/>
      <c r="L792" s="25" t="n"/>
      <c r="M792" s="23" t="n"/>
      <c r="N792" s="23" t="n"/>
      <c r="O792" s="27" t="n"/>
      <c r="P792" s="25" t="n"/>
      <c r="Q792" s="28" t="str">
        <f>IF(OR(T792=0,L792="Cobrado",L792="Anulado",NOT(ISNUMBER(U792))),"",MAX(0,INT(Ajustes!$C$5)-INT(U792)))</f>
        <v/>
      </c>
      <c r="R792" s="28" t="str">
        <f>IF(OR(T792=0,L792="Anulado",NOT(ISNUMBER(N792)),NOT(ISNUMBER(I792))),"",IF(INT(N792)=INT(I792),"Sí",IF(INT(N792)&gt;INT(I792),"Tarde","Antes")))</f>
        <v/>
      </c>
      <c r="S792" t="str">
        <f>IF(T792=0,"",IF(L792="","falta el estado",IF(NOT(ISNUMBER(MATCH(L792,Ajustes!$B$9:$B$17,0))),"el estado no es de la lista",IF(E792="","falta el cliente",IF(OR(AND(C792&lt;&gt;"",NOT(ISNUMBER(C792))),AND(I792&lt;&gt;"",NOT(ISNUMBER(I792))),AND(M792&lt;&gt;"",NOT(ISNUMBER(M792))),AND(N792&lt;&gt;"",NOT(ISNUMBER(N792)))),"hay una fecha mal escrita",IF(AND(H792&lt;&gt;"",NOT(ISNUMBER(H792))),"el importe no es un número",IF(C792="","falta «Recibido el»",IF(AND(L792&lt;&gt;"Recibido",L792&lt;&gt;"Anulado",I792=""),"falta la entrega acordada",IF(AND(L792&lt;&gt;"Recibido",L792&lt;&gt;"Anulado",M792=""),"falta la fecha del estado",IF(AND(OR(L792="Entregado",L792="Facturado",L792="Cobrado"),N792=""),"falta «Entregado el»",IF(AND(N792&lt;&gt;"",OR(L792="Recibido",L792="Confirmado",L792="Preparado",L792="En reparto")),"tiene «Entregado el»: cambia el estado",IF(OR(INT(C792)&gt;INT(Ajustes!$C$5),AND(M792&lt;&gt;"",INT(M792)&gt;INT(Ajustes!$C$5)),AND(N792&lt;&gt;"",INT(N792)&gt;INT(Ajustes!$C$5))),"hay una fecha posterior a hoy",IF(AND(M792&lt;&gt;"",INT(M792)&lt;INT(C792)),"la fecha del estado es anterior a «Recibido el»",IF(AND(N792&lt;&gt;"",INT(N792)&lt;INT(C792)),"«Entregado el» es anterior a «Recibido el»",""))))))))))))))</f>
        <v/>
      </c>
      <c r="T792">
        <f>IF(COUNTA(B792:P792)&gt;0,1,0)</f>
        <v>0</v>
      </c>
      <c r="U792" t="str">
        <f>IF(T792=0,"",IF(AND(L792="Recibido",M792=""),IF(C792="","",C792),IF(M792="","",M792)))</f>
        <v/>
      </c>
      <c r="V792" t="str">
        <f>IF(OR(T792=0,NOT(ISNUMBER(MATCH(L792,Ajustes!$B$9:$B$17,0)))),"",IF(INDEX(Ajustes!$C$9:$C$17,MATCH(L792,Ajustes!$B$9:$B$17,0))="","",INDEX(Ajustes!$C$9:$C$17,MATCH(L792,Ajustes!$B$9:$B$17,0))))</f>
        <v/>
      </c>
      <c r="W792">
        <f>IF(AND(T792=1,N792="",OR(L792="Recibido",L792="Confirmado",L792="Preparado",L792="En reparto",L792="Incidencia")),1,0)</f>
        <v>0</v>
      </c>
      <c r="X792">
        <f>IF(S792&lt;&gt;"",1,0)</f>
        <v>0</v>
      </c>
      <c r="Y792">
        <f>IF(A792&lt;&gt;"",1,0)</f>
        <v>0</v>
      </c>
      <c r="Z792">
        <f>IF(T792=1,ROW()-5,0)</f>
        <v>0</v>
      </c>
    </row>
    <row r="793">
      <c r="A793" s="21" t="str">
        <f>IF(T793=0,"",IF(S793&lt;&gt;"","Revisa: "&amp;S793,IF(OR(L793="Cobrado",L793="Anulado"),"",IF(AND(N793="",OR(L793="Recibido",L793="Confirmado",L793="Preparado",L793="En reparto",L793="Incidencia"),ISNUMBER(I793),INT(Ajustes!$C$5)&gt;INT(I793)),"Retrasado",IF(OR(L793="Entregado",L793="Facturado"),IF(AND(ISNUMBER(V793),ISNUMBER(N793),INT(Ajustes!$C$5)-INT(N793)&gt;V793),IF(L793="Entregado","Sin facturar","Cobro vencido"),""),IF(AND(ISNUMBER(V793),ISNUMBER(Q793),Q793&gt;V793),INDEX(Ajustes!$E$9:$E$17,MATCH(L793,Ajustes!$B$9:$B$17,0)),""))))))</f>
        <v/>
      </c>
      <c r="B793" s="22" t="n"/>
      <c r="C793" s="23" t="n"/>
      <c r="D793" s="24" t="n"/>
      <c r="E793" s="25" t="n"/>
      <c r="F793" s="25" t="n"/>
      <c r="G793" s="25" t="n"/>
      <c r="H793" s="26" t="n"/>
      <c r="I793" s="23" t="n"/>
      <c r="J793" s="25" t="n"/>
      <c r="K793" s="25" t="n"/>
      <c r="L793" s="25" t="n"/>
      <c r="M793" s="23" t="n"/>
      <c r="N793" s="23" t="n"/>
      <c r="O793" s="27" t="n"/>
      <c r="P793" s="25" t="n"/>
      <c r="Q793" s="28" t="str">
        <f>IF(OR(T793=0,L793="Cobrado",L793="Anulado",NOT(ISNUMBER(U793))),"",MAX(0,INT(Ajustes!$C$5)-INT(U793)))</f>
        <v/>
      </c>
      <c r="R793" s="28" t="str">
        <f>IF(OR(T793=0,L793="Anulado",NOT(ISNUMBER(N793)),NOT(ISNUMBER(I793))),"",IF(INT(N793)=INT(I793),"Sí",IF(INT(N793)&gt;INT(I793),"Tarde","Antes")))</f>
        <v/>
      </c>
      <c r="S793" t="str">
        <f>IF(T793=0,"",IF(L793="","falta el estado",IF(NOT(ISNUMBER(MATCH(L793,Ajustes!$B$9:$B$17,0))),"el estado no es de la lista",IF(E793="","falta el cliente",IF(OR(AND(C793&lt;&gt;"",NOT(ISNUMBER(C793))),AND(I793&lt;&gt;"",NOT(ISNUMBER(I793))),AND(M793&lt;&gt;"",NOT(ISNUMBER(M793))),AND(N793&lt;&gt;"",NOT(ISNUMBER(N793)))),"hay una fecha mal escrita",IF(AND(H793&lt;&gt;"",NOT(ISNUMBER(H793))),"el importe no es un número",IF(C793="","falta «Recibido el»",IF(AND(L793&lt;&gt;"Recibido",L793&lt;&gt;"Anulado",I793=""),"falta la entrega acordada",IF(AND(L793&lt;&gt;"Recibido",L793&lt;&gt;"Anulado",M793=""),"falta la fecha del estado",IF(AND(OR(L793="Entregado",L793="Facturado",L793="Cobrado"),N793=""),"falta «Entregado el»",IF(AND(N793&lt;&gt;"",OR(L793="Recibido",L793="Confirmado",L793="Preparado",L793="En reparto")),"tiene «Entregado el»: cambia el estado",IF(OR(INT(C793)&gt;INT(Ajustes!$C$5),AND(M793&lt;&gt;"",INT(M793)&gt;INT(Ajustes!$C$5)),AND(N793&lt;&gt;"",INT(N793)&gt;INT(Ajustes!$C$5))),"hay una fecha posterior a hoy",IF(AND(M793&lt;&gt;"",INT(M793)&lt;INT(C793)),"la fecha del estado es anterior a «Recibido el»",IF(AND(N793&lt;&gt;"",INT(N793)&lt;INT(C793)),"«Entregado el» es anterior a «Recibido el»",""))))))))))))))</f>
        <v/>
      </c>
      <c r="T793">
        <f>IF(COUNTA(B793:P793)&gt;0,1,0)</f>
        <v>0</v>
      </c>
      <c r="U793" t="str">
        <f>IF(T793=0,"",IF(AND(L793="Recibido",M793=""),IF(C793="","",C793),IF(M793="","",M793)))</f>
        <v/>
      </c>
      <c r="V793" t="str">
        <f>IF(OR(T793=0,NOT(ISNUMBER(MATCH(L793,Ajustes!$B$9:$B$17,0)))),"",IF(INDEX(Ajustes!$C$9:$C$17,MATCH(L793,Ajustes!$B$9:$B$17,0))="","",INDEX(Ajustes!$C$9:$C$17,MATCH(L793,Ajustes!$B$9:$B$17,0))))</f>
        <v/>
      </c>
      <c r="W793">
        <f>IF(AND(T793=1,N793="",OR(L793="Recibido",L793="Confirmado",L793="Preparado",L793="En reparto",L793="Incidencia")),1,0)</f>
        <v>0</v>
      </c>
      <c r="X793">
        <f>IF(S793&lt;&gt;"",1,0)</f>
        <v>0</v>
      </c>
      <c r="Y793">
        <f>IF(A793&lt;&gt;"",1,0)</f>
        <v>0</v>
      </c>
      <c r="Z793">
        <f>IF(T793=1,ROW()-5,0)</f>
        <v>0</v>
      </c>
    </row>
    <row r="794">
      <c r="A794" s="21" t="str">
        <f>IF(T794=0,"",IF(S794&lt;&gt;"","Revisa: "&amp;S794,IF(OR(L794="Cobrado",L794="Anulado"),"",IF(AND(N794="",OR(L794="Recibido",L794="Confirmado",L794="Preparado",L794="En reparto",L794="Incidencia"),ISNUMBER(I794),INT(Ajustes!$C$5)&gt;INT(I794)),"Retrasado",IF(OR(L794="Entregado",L794="Facturado"),IF(AND(ISNUMBER(V794),ISNUMBER(N794),INT(Ajustes!$C$5)-INT(N794)&gt;V794),IF(L794="Entregado","Sin facturar","Cobro vencido"),""),IF(AND(ISNUMBER(V794),ISNUMBER(Q794),Q794&gt;V794),INDEX(Ajustes!$E$9:$E$17,MATCH(L794,Ajustes!$B$9:$B$17,0)),""))))))</f>
        <v/>
      </c>
      <c r="B794" s="22" t="n"/>
      <c r="C794" s="23" t="n"/>
      <c r="D794" s="24" t="n"/>
      <c r="E794" s="25" t="n"/>
      <c r="F794" s="25" t="n"/>
      <c r="G794" s="25" t="n"/>
      <c r="H794" s="26" t="n"/>
      <c r="I794" s="23" t="n"/>
      <c r="J794" s="25" t="n"/>
      <c r="K794" s="25" t="n"/>
      <c r="L794" s="25" t="n"/>
      <c r="M794" s="23" t="n"/>
      <c r="N794" s="23" t="n"/>
      <c r="O794" s="27" t="n"/>
      <c r="P794" s="25" t="n"/>
      <c r="Q794" s="28" t="str">
        <f>IF(OR(T794=0,L794="Cobrado",L794="Anulado",NOT(ISNUMBER(U794))),"",MAX(0,INT(Ajustes!$C$5)-INT(U794)))</f>
        <v/>
      </c>
      <c r="R794" s="28" t="str">
        <f>IF(OR(T794=0,L794="Anulado",NOT(ISNUMBER(N794)),NOT(ISNUMBER(I794))),"",IF(INT(N794)=INT(I794),"Sí",IF(INT(N794)&gt;INT(I794),"Tarde","Antes")))</f>
        <v/>
      </c>
      <c r="S794" t="str">
        <f>IF(T794=0,"",IF(L794="","falta el estado",IF(NOT(ISNUMBER(MATCH(L794,Ajustes!$B$9:$B$17,0))),"el estado no es de la lista",IF(E794="","falta el cliente",IF(OR(AND(C794&lt;&gt;"",NOT(ISNUMBER(C794))),AND(I794&lt;&gt;"",NOT(ISNUMBER(I794))),AND(M794&lt;&gt;"",NOT(ISNUMBER(M794))),AND(N794&lt;&gt;"",NOT(ISNUMBER(N794)))),"hay una fecha mal escrita",IF(AND(H794&lt;&gt;"",NOT(ISNUMBER(H794))),"el importe no es un número",IF(C794="","falta «Recibido el»",IF(AND(L794&lt;&gt;"Recibido",L794&lt;&gt;"Anulado",I794=""),"falta la entrega acordada",IF(AND(L794&lt;&gt;"Recibido",L794&lt;&gt;"Anulado",M794=""),"falta la fecha del estado",IF(AND(OR(L794="Entregado",L794="Facturado",L794="Cobrado"),N794=""),"falta «Entregado el»",IF(AND(N794&lt;&gt;"",OR(L794="Recibido",L794="Confirmado",L794="Preparado",L794="En reparto")),"tiene «Entregado el»: cambia el estado",IF(OR(INT(C794)&gt;INT(Ajustes!$C$5),AND(M794&lt;&gt;"",INT(M794)&gt;INT(Ajustes!$C$5)),AND(N794&lt;&gt;"",INT(N794)&gt;INT(Ajustes!$C$5))),"hay una fecha posterior a hoy",IF(AND(M794&lt;&gt;"",INT(M794)&lt;INT(C794)),"la fecha del estado es anterior a «Recibido el»",IF(AND(N794&lt;&gt;"",INT(N794)&lt;INT(C794)),"«Entregado el» es anterior a «Recibido el»",""))))))))))))))</f>
        <v/>
      </c>
      <c r="T794">
        <f>IF(COUNTA(B794:P794)&gt;0,1,0)</f>
        <v>0</v>
      </c>
      <c r="U794" t="str">
        <f>IF(T794=0,"",IF(AND(L794="Recibido",M794=""),IF(C794="","",C794),IF(M794="","",M794)))</f>
        <v/>
      </c>
      <c r="V794" t="str">
        <f>IF(OR(T794=0,NOT(ISNUMBER(MATCH(L794,Ajustes!$B$9:$B$17,0)))),"",IF(INDEX(Ajustes!$C$9:$C$17,MATCH(L794,Ajustes!$B$9:$B$17,0))="","",INDEX(Ajustes!$C$9:$C$17,MATCH(L794,Ajustes!$B$9:$B$17,0))))</f>
        <v/>
      </c>
      <c r="W794">
        <f>IF(AND(T794=1,N794="",OR(L794="Recibido",L794="Confirmado",L794="Preparado",L794="En reparto",L794="Incidencia")),1,0)</f>
        <v>0</v>
      </c>
      <c r="X794">
        <f>IF(S794&lt;&gt;"",1,0)</f>
        <v>0</v>
      </c>
      <c r="Y794">
        <f>IF(A794&lt;&gt;"",1,0)</f>
        <v>0</v>
      </c>
      <c r="Z794">
        <f>IF(T794=1,ROW()-5,0)</f>
        <v>0</v>
      </c>
    </row>
    <row r="795">
      <c r="A795" s="21" t="str">
        <f>IF(T795=0,"",IF(S795&lt;&gt;"","Revisa: "&amp;S795,IF(OR(L795="Cobrado",L795="Anulado"),"",IF(AND(N795="",OR(L795="Recibido",L795="Confirmado",L795="Preparado",L795="En reparto",L795="Incidencia"),ISNUMBER(I795),INT(Ajustes!$C$5)&gt;INT(I795)),"Retrasado",IF(OR(L795="Entregado",L795="Facturado"),IF(AND(ISNUMBER(V795),ISNUMBER(N795),INT(Ajustes!$C$5)-INT(N795)&gt;V795),IF(L795="Entregado","Sin facturar","Cobro vencido"),""),IF(AND(ISNUMBER(V795),ISNUMBER(Q795),Q795&gt;V795),INDEX(Ajustes!$E$9:$E$17,MATCH(L795,Ajustes!$B$9:$B$17,0)),""))))))</f>
        <v/>
      </c>
      <c r="B795" s="22" t="n"/>
      <c r="C795" s="23" t="n"/>
      <c r="D795" s="24" t="n"/>
      <c r="E795" s="25" t="n"/>
      <c r="F795" s="25" t="n"/>
      <c r="G795" s="25" t="n"/>
      <c r="H795" s="26" t="n"/>
      <c r="I795" s="23" t="n"/>
      <c r="J795" s="25" t="n"/>
      <c r="K795" s="25" t="n"/>
      <c r="L795" s="25" t="n"/>
      <c r="M795" s="23" t="n"/>
      <c r="N795" s="23" t="n"/>
      <c r="O795" s="27" t="n"/>
      <c r="P795" s="25" t="n"/>
      <c r="Q795" s="28" t="str">
        <f>IF(OR(T795=0,L795="Cobrado",L795="Anulado",NOT(ISNUMBER(U795))),"",MAX(0,INT(Ajustes!$C$5)-INT(U795)))</f>
        <v/>
      </c>
      <c r="R795" s="28" t="str">
        <f>IF(OR(T795=0,L795="Anulado",NOT(ISNUMBER(N795)),NOT(ISNUMBER(I795))),"",IF(INT(N795)=INT(I795),"Sí",IF(INT(N795)&gt;INT(I795),"Tarde","Antes")))</f>
        <v/>
      </c>
      <c r="S795" t="str">
        <f>IF(T795=0,"",IF(L795="","falta el estado",IF(NOT(ISNUMBER(MATCH(L795,Ajustes!$B$9:$B$17,0))),"el estado no es de la lista",IF(E795="","falta el cliente",IF(OR(AND(C795&lt;&gt;"",NOT(ISNUMBER(C795))),AND(I795&lt;&gt;"",NOT(ISNUMBER(I795))),AND(M795&lt;&gt;"",NOT(ISNUMBER(M795))),AND(N795&lt;&gt;"",NOT(ISNUMBER(N795)))),"hay una fecha mal escrita",IF(AND(H795&lt;&gt;"",NOT(ISNUMBER(H795))),"el importe no es un número",IF(C795="","falta «Recibido el»",IF(AND(L795&lt;&gt;"Recibido",L795&lt;&gt;"Anulado",I795=""),"falta la entrega acordada",IF(AND(L795&lt;&gt;"Recibido",L795&lt;&gt;"Anulado",M795=""),"falta la fecha del estado",IF(AND(OR(L795="Entregado",L795="Facturado",L795="Cobrado"),N795=""),"falta «Entregado el»",IF(AND(N795&lt;&gt;"",OR(L795="Recibido",L795="Confirmado",L795="Preparado",L795="En reparto")),"tiene «Entregado el»: cambia el estado",IF(OR(INT(C795)&gt;INT(Ajustes!$C$5),AND(M795&lt;&gt;"",INT(M795)&gt;INT(Ajustes!$C$5)),AND(N795&lt;&gt;"",INT(N795)&gt;INT(Ajustes!$C$5))),"hay una fecha posterior a hoy",IF(AND(M795&lt;&gt;"",INT(M795)&lt;INT(C795)),"la fecha del estado es anterior a «Recibido el»",IF(AND(N795&lt;&gt;"",INT(N795)&lt;INT(C795)),"«Entregado el» es anterior a «Recibido el»",""))))))))))))))</f>
        <v/>
      </c>
      <c r="T795">
        <f>IF(COUNTA(B795:P795)&gt;0,1,0)</f>
        <v>0</v>
      </c>
      <c r="U795" t="str">
        <f>IF(T795=0,"",IF(AND(L795="Recibido",M795=""),IF(C795="","",C795),IF(M795="","",M795)))</f>
        <v/>
      </c>
      <c r="V795" t="str">
        <f>IF(OR(T795=0,NOT(ISNUMBER(MATCH(L795,Ajustes!$B$9:$B$17,0)))),"",IF(INDEX(Ajustes!$C$9:$C$17,MATCH(L795,Ajustes!$B$9:$B$17,0))="","",INDEX(Ajustes!$C$9:$C$17,MATCH(L795,Ajustes!$B$9:$B$17,0))))</f>
        <v/>
      </c>
      <c r="W795">
        <f>IF(AND(T795=1,N795="",OR(L795="Recibido",L795="Confirmado",L795="Preparado",L795="En reparto",L795="Incidencia")),1,0)</f>
        <v>0</v>
      </c>
      <c r="X795">
        <f>IF(S795&lt;&gt;"",1,0)</f>
        <v>0</v>
      </c>
      <c r="Y795">
        <f>IF(A795&lt;&gt;"",1,0)</f>
        <v>0</v>
      </c>
      <c r="Z795">
        <f>IF(T795=1,ROW()-5,0)</f>
        <v>0</v>
      </c>
    </row>
    <row r="796">
      <c r="A796" s="21" t="str">
        <f>IF(T796=0,"",IF(S796&lt;&gt;"","Revisa: "&amp;S796,IF(OR(L796="Cobrado",L796="Anulado"),"",IF(AND(N796="",OR(L796="Recibido",L796="Confirmado",L796="Preparado",L796="En reparto",L796="Incidencia"),ISNUMBER(I796),INT(Ajustes!$C$5)&gt;INT(I796)),"Retrasado",IF(OR(L796="Entregado",L796="Facturado"),IF(AND(ISNUMBER(V796),ISNUMBER(N796),INT(Ajustes!$C$5)-INT(N796)&gt;V796),IF(L796="Entregado","Sin facturar","Cobro vencido"),""),IF(AND(ISNUMBER(V796),ISNUMBER(Q796),Q796&gt;V796),INDEX(Ajustes!$E$9:$E$17,MATCH(L796,Ajustes!$B$9:$B$17,0)),""))))))</f>
        <v/>
      </c>
      <c r="B796" s="22" t="n"/>
      <c r="C796" s="23" t="n"/>
      <c r="D796" s="24" t="n"/>
      <c r="E796" s="25" t="n"/>
      <c r="F796" s="25" t="n"/>
      <c r="G796" s="25" t="n"/>
      <c r="H796" s="26" t="n"/>
      <c r="I796" s="23" t="n"/>
      <c r="J796" s="25" t="n"/>
      <c r="K796" s="25" t="n"/>
      <c r="L796" s="25" t="n"/>
      <c r="M796" s="23" t="n"/>
      <c r="N796" s="23" t="n"/>
      <c r="O796" s="27" t="n"/>
      <c r="P796" s="25" t="n"/>
      <c r="Q796" s="28" t="str">
        <f>IF(OR(T796=0,L796="Cobrado",L796="Anulado",NOT(ISNUMBER(U796))),"",MAX(0,INT(Ajustes!$C$5)-INT(U796)))</f>
        <v/>
      </c>
      <c r="R796" s="28" t="str">
        <f>IF(OR(T796=0,L796="Anulado",NOT(ISNUMBER(N796)),NOT(ISNUMBER(I796))),"",IF(INT(N796)=INT(I796),"Sí",IF(INT(N796)&gt;INT(I796),"Tarde","Antes")))</f>
        <v/>
      </c>
      <c r="S796" t="str">
        <f>IF(T796=0,"",IF(L796="","falta el estado",IF(NOT(ISNUMBER(MATCH(L796,Ajustes!$B$9:$B$17,0))),"el estado no es de la lista",IF(E796="","falta el cliente",IF(OR(AND(C796&lt;&gt;"",NOT(ISNUMBER(C796))),AND(I796&lt;&gt;"",NOT(ISNUMBER(I796))),AND(M796&lt;&gt;"",NOT(ISNUMBER(M796))),AND(N796&lt;&gt;"",NOT(ISNUMBER(N796)))),"hay una fecha mal escrita",IF(AND(H796&lt;&gt;"",NOT(ISNUMBER(H796))),"el importe no es un número",IF(C796="","falta «Recibido el»",IF(AND(L796&lt;&gt;"Recibido",L796&lt;&gt;"Anulado",I796=""),"falta la entrega acordada",IF(AND(L796&lt;&gt;"Recibido",L796&lt;&gt;"Anulado",M796=""),"falta la fecha del estado",IF(AND(OR(L796="Entregado",L796="Facturado",L796="Cobrado"),N796=""),"falta «Entregado el»",IF(AND(N796&lt;&gt;"",OR(L796="Recibido",L796="Confirmado",L796="Preparado",L796="En reparto")),"tiene «Entregado el»: cambia el estado",IF(OR(INT(C796)&gt;INT(Ajustes!$C$5),AND(M796&lt;&gt;"",INT(M796)&gt;INT(Ajustes!$C$5)),AND(N796&lt;&gt;"",INT(N796)&gt;INT(Ajustes!$C$5))),"hay una fecha posterior a hoy",IF(AND(M796&lt;&gt;"",INT(M796)&lt;INT(C796)),"la fecha del estado es anterior a «Recibido el»",IF(AND(N796&lt;&gt;"",INT(N796)&lt;INT(C796)),"«Entregado el» es anterior a «Recibido el»",""))))))))))))))</f>
        <v/>
      </c>
      <c r="T796">
        <f>IF(COUNTA(B796:P796)&gt;0,1,0)</f>
        <v>0</v>
      </c>
      <c r="U796" t="str">
        <f>IF(T796=0,"",IF(AND(L796="Recibido",M796=""),IF(C796="","",C796),IF(M796="","",M796)))</f>
        <v/>
      </c>
      <c r="V796" t="str">
        <f>IF(OR(T796=0,NOT(ISNUMBER(MATCH(L796,Ajustes!$B$9:$B$17,0)))),"",IF(INDEX(Ajustes!$C$9:$C$17,MATCH(L796,Ajustes!$B$9:$B$17,0))="","",INDEX(Ajustes!$C$9:$C$17,MATCH(L796,Ajustes!$B$9:$B$17,0))))</f>
        <v/>
      </c>
      <c r="W796">
        <f>IF(AND(T796=1,N796="",OR(L796="Recibido",L796="Confirmado",L796="Preparado",L796="En reparto",L796="Incidencia")),1,0)</f>
        <v>0</v>
      </c>
      <c r="X796">
        <f>IF(S796&lt;&gt;"",1,0)</f>
        <v>0</v>
      </c>
      <c r="Y796">
        <f>IF(A796&lt;&gt;"",1,0)</f>
        <v>0</v>
      </c>
      <c r="Z796">
        <f>IF(T796=1,ROW()-5,0)</f>
        <v>0</v>
      </c>
    </row>
    <row r="797">
      <c r="A797" s="21" t="str">
        <f>IF(T797=0,"",IF(S797&lt;&gt;"","Revisa: "&amp;S797,IF(OR(L797="Cobrado",L797="Anulado"),"",IF(AND(N797="",OR(L797="Recibido",L797="Confirmado",L797="Preparado",L797="En reparto",L797="Incidencia"),ISNUMBER(I797),INT(Ajustes!$C$5)&gt;INT(I797)),"Retrasado",IF(OR(L797="Entregado",L797="Facturado"),IF(AND(ISNUMBER(V797),ISNUMBER(N797),INT(Ajustes!$C$5)-INT(N797)&gt;V797),IF(L797="Entregado","Sin facturar","Cobro vencido"),""),IF(AND(ISNUMBER(V797),ISNUMBER(Q797),Q797&gt;V797),INDEX(Ajustes!$E$9:$E$17,MATCH(L797,Ajustes!$B$9:$B$17,0)),""))))))</f>
        <v/>
      </c>
      <c r="B797" s="22" t="n"/>
      <c r="C797" s="23" t="n"/>
      <c r="D797" s="24" t="n"/>
      <c r="E797" s="25" t="n"/>
      <c r="F797" s="25" t="n"/>
      <c r="G797" s="25" t="n"/>
      <c r="H797" s="26" t="n"/>
      <c r="I797" s="23" t="n"/>
      <c r="J797" s="25" t="n"/>
      <c r="K797" s="25" t="n"/>
      <c r="L797" s="25" t="n"/>
      <c r="M797" s="23" t="n"/>
      <c r="N797" s="23" t="n"/>
      <c r="O797" s="27" t="n"/>
      <c r="P797" s="25" t="n"/>
      <c r="Q797" s="28" t="str">
        <f>IF(OR(T797=0,L797="Cobrado",L797="Anulado",NOT(ISNUMBER(U797))),"",MAX(0,INT(Ajustes!$C$5)-INT(U797)))</f>
        <v/>
      </c>
      <c r="R797" s="28" t="str">
        <f>IF(OR(T797=0,L797="Anulado",NOT(ISNUMBER(N797)),NOT(ISNUMBER(I797))),"",IF(INT(N797)=INT(I797),"Sí",IF(INT(N797)&gt;INT(I797),"Tarde","Antes")))</f>
        <v/>
      </c>
      <c r="S797" t="str">
        <f>IF(T797=0,"",IF(L797="","falta el estado",IF(NOT(ISNUMBER(MATCH(L797,Ajustes!$B$9:$B$17,0))),"el estado no es de la lista",IF(E797="","falta el cliente",IF(OR(AND(C797&lt;&gt;"",NOT(ISNUMBER(C797))),AND(I797&lt;&gt;"",NOT(ISNUMBER(I797))),AND(M797&lt;&gt;"",NOT(ISNUMBER(M797))),AND(N797&lt;&gt;"",NOT(ISNUMBER(N797)))),"hay una fecha mal escrita",IF(AND(H797&lt;&gt;"",NOT(ISNUMBER(H797))),"el importe no es un número",IF(C797="","falta «Recibido el»",IF(AND(L797&lt;&gt;"Recibido",L797&lt;&gt;"Anulado",I797=""),"falta la entrega acordada",IF(AND(L797&lt;&gt;"Recibido",L797&lt;&gt;"Anulado",M797=""),"falta la fecha del estado",IF(AND(OR(L797="Entregado",L797="Facturado",L797="Cobrado"),N797=""),"falta «Entregado el»",IF(AND(N797&lt;&gt;"",OR(L797="Recibido",L797="Confirmado",L797="Preparado",L797="En reparto")),"tiene «Entregado el»: cambia el estado",IF(OR(INT(C797)&gt;INT(Ajustes!$C$5),AND(M797&lt;&gt;"",INT(M797)&gt;INT(Ajustes!$C$5)),AND(N797&lt;&gt;"",INT(N797)&gt;INT(Ajustes!$C$5))),"hay una fecha posterior a hoy",IF(AND(M797&lt;&gt;"",INT(M797)&lt;INT(C797)),"la fecha del estado es anterior a «Recibido el»",IF(AND(N797&lt;&gt;"",INT(N797)&lt;INT(C797)),"«Entregado el» es anterior a «Recibido el»",""))))))))))))))</f>
        <v/>
      </c>
      <c r="T797">
        <f>IF(COUNTA(B797:P797)&gt;0,1,0)</f>
        <v>0</v>
      </c>
      <c r="U797" t="str">
        <f>IF(T797=0,"",IF(AND(L797="Recibido",M797=""),IF(C797="","",C797),IF(M797="","",M797)))</f>
        <v/>
      </c>
      <c r="V797" t="str">
        <f>IF(OR(T797=0,NOT(ISNUMBER(MATCH(L797,Ajustes!$B$9:$B$17,0)))),"",IF(INDEX(Ajustes!$C$9:$C$17,MATCH(L797,Ajustes!$B$9:$B$17,0))="","",INDEX(Ajustes!$C$9:$C$17,MATCH(L797,Ajustes!$B$9:$B$17,0))))</f>
        <v/>
      </c>
      <c r="W797">
        <f>IF(AND(T797=1,N797="",OR(L797="Recibido",L797="Confirmado",L797="Preparado",L797="En reparto",L797="Incidencia")),1,0)</f>
        <v>0</v>
      </c>
      <c r="X797">
        <f>IF(S797&lt;&gt;"",1,0)</f>
        <v>0</v>
      </c>
      <c r="Y797">
        <f>IF(A797&lt;&gt;"",1,0)</f>
        <v>0</v>
      </c>
      <c r="Z797">
        <f>IF(T797=1,ROW()-5,0)</f>
        <v>0</v>
      </c>
    </row>
    <row r="798">
      <c r="A798" s="21" t="str">
        <f>IF(T798=0,"",IF(S798&lt;&gt;"","Revisa: "&amp;S798,IF(OR(L798="Cobrado",L798="Anulado"),"",IF(AND(N798="",OR(L798="Recibido",L798="Confirmado",L798="Preparado",L798="En reparto",L798="Incidencia"),ISNUMBER(I798),INT(Ajustes!$C$5)&gt;INT(I798)),"Retrasado",IF(OR(L798="Entregado",L798="Facturado"),IF(AND(ISNUMBER(V798),ISNUMBER(N798),INT(Ajustes!$C$5)-INT(N798)&gt;V798),IF(L798="Entregado","Sin facturar","Cobro vencido"),""),IF(AND(ISNUMBER(V798),ISNUMBER(Q798),Q798&gt;V798),INDEX(Ajustes!$E$9:$E$17,MATCH(L798,Ajustes!$B$9:$B$17,0)),""))))))</f>
        <v/>
      </c>
      <c r="B798" s="22" t="n"/>
      <c r="C798" s="23" t="n"/>
      <c r="D798" s="24" t="n"/>
      <c r="E798" s="25" t="n"/>
      <c r="F798" s="25" t="n"/>
      <c r="G798" s="25" t="n"/>
      <c r="H798" s="26" t="n"/>
      <c r="I798" s="23" t="n"/>
      <c r="J798" s="25" t="n"/>
      <c r="K798" s="25" t="n"/>
      <c r="L798" s="25" t="n"/>
      <c r="M798" s="23" t="n"/>
      <c r="N798" s="23" t="n"/>
      <c r="O798" s="27" t="n"/>
      <c r="P798" s="25" t="n"/>
      <c r="Q798" s="28" t="str">
        <f>IF(OR(T798=0,L798="Cobrado",L798="Anulado",NOT(ISNUMBER(U798))),"",MAX(0,INT(Ajustes!$C$5)-INT(U798)))</f>
        <v/>
      </c>
      <c r="R798" s="28" t="str">
        <f>IF(OR(T798=0,L798="Anulado",NOT(ISNUMBER(N798)),NOT(ISNUMBER(I798))),"",IF(INT(N798)=INT(I798),"Sí",IF(INT(N798)&gt;INT(I798),"Tarde","Antes")))</f>
        <v/>
      </c>
      <c r="S798" t="str">
        <f>IF(T798=0,"",IF(L798="","falta el estado",IF(NOT(ISNUMBER(MATCH(L798,Ajustes!$B$9:$B$17,0))),"el estado no es de la lista",IF(E798="","falta el cliente",IF(OR(AND(C798&lt;&gt;"",NOT(ISNUMBER(C798))),AND(I798&lt;&gt;"",NOT(ISNUMBER(I798))),AND(M798&lt;&gt;"",NOT(ISNUMBER(M798))),AND(N798&lt;&gt;"",NOT(ISNUMBER(N798)))),"hay una fecha mal escrita",IF(AND(H798&lt;&gt;"",NOT(ISNUMBER(H798))),"el importe no es un número",IF(C798="","falta «Recibido el»",IF(AND(L798&lt;&gt;"Recibido",L798&lt;&gt;"Anulado",I798=""),"falta la entrega acordada",IF(AND(L798&lt;&gt;"Recibido",L798&lt;&gt;"Anulado",M798=""),"falta la fecha del estado",IF(AND(OR(L798="Entregado",L798="Facturado",L798="Cobrado"),N798=""),"falta «Entregado el»",IF(AND(N798&lt;&gt;"",OR(L798="Recibido",L798="Confirmado",L798="Preparado",L798="En reparto")),"tiene «Entregado el»: cambia el estado",IF(OR(INT(C798)&gt;INT(Ajustes!$C$5),AND(M798&lt;&gt;"",INT(M798)&gt;INT(Ajustes!$C$5)),AND(N798&lt;&gt;"",INT(N798)&gt;INT(Ajustes!$C$5))),"hay una fecha posterior a hoy",IF(AND(M798&lt;&gt;"",INT(M798)&lt;INT(C798)),"la fecha del estado es anterior a «Recibido el»",IF(AND(N798&lt;&gt;"",INT(N798)&lt;INT(C798)),"«Entregado el» es anterior a «Recibido el»",""))))))))))))))</f>
        <v/>
      </c>
      <c r="T798">
        <f>IF(COUNTA(B798:P798)&gt;0,1,0)</f>
        <v>0</v>
      </c>
      <c r="U798" t="str">
        <f>IF(T798=0,"",IF(AND(L798="Recibido",M798=""),IF(C798="","",C798),IF(M798="","",M798)))</f>
        <v/>
      </c>
      <c r="V798" t="str">
        <f>IF(OR(T798=0,NOT(ISNUMBER(MATCH(L798,Ajustes!$B$9:$B$17,0)))),"",IF(INDEX(Ajustes!$C$9:$C$17,MATCH(L798,Ajustes!$B$9:$B$17,0))="","",INDEX(Ajustes!$C$9:$C$17,MATCH(L798,Ajustes!$B$9:$B$17,0))))</f>
        <v/>
      </c>
      <c r="W798">
        <f>IF(AND(T798=1,N798="",OR(L798="Recibido",L798="Confirmado",L798="Preparado",L798="En reparto",L798="Incidencia")),1,0)</f>
        <v>0</v>
      </c>
      <c r="X798">
        <f>IF(S798&lt;&gt;"",1,0)</f>
        <v>0</v>
      </c>
      <c r="Y798">
        <f>IF(A798&lt;&gt;"",1,0)</f>
        <v>0</v>
      </c>
      <c r="Z798">
        <f>IF(T798=1,ROW()-5,0)</f>
        <v>0</v>
      </c>
    </row>
    <row r="799">
      <c r="A799" s="21" t="str">
        <f>IF(T799=0,"",IF(S799&lt;&gt;"","Revisa: "&amp;S799,IF(OR(L799="Cobrado",L799="Anulado"),"",IF(AND(N799="",OR(L799="Recibido",L799="Confirmado",L799="Preparado",L799="En reparto",L799="Incidencia"),ISNUMBER(I799),INT(Ajustes!$C$5)&gt;INT(I799)),"Retrasado",IF(OR(L799="Entregado",L799="Facturado"),IF(AND(ISNUMBER(V799),ISNUMBER(N799),INT(Ajustes!$C$5)-INT(N799)&gt;V799),IF(L799="Entregado","Sin facturar","Cobro vencido"),""),IF(AND(ISNUMBER(V799),ISNUMBER(Q799),Q799&gt;V799),INDEX(Ajustes!$E$9:$E$17,MATCH(L799,Ajustes!$B$9:$B$17,0)),""))))))</f>
        <v/>
      </c>
      <c r="B799" s="22" t="n"/>
      <c r="C799" s="23" t="n"/>
      <c r="D799" s="24" t="n"/>
      <c r="E799" s="25" t="n"/>
      <c r="F799" s="25" t="n"/>
      <c r="G799" s="25" t="n"/>
      <c r="H799" s="26" t="n"/>
      <c r="I799" s="23" t="n"/>
      <c r="J799" s="25" t="n"/>
      <c r="K799" s="25" t="n"/>
      <c r="L799" s="25" t="n"/>
      <c r="M799" s="23" t="n"/>
      <c r="N799" s="23" t="n"/>
      <c r="O799" s="27" t="n"/>
      <c r="P799" s="25" t="n"/>
      <c r="Q799" s="28" t="str">
        <f>IF(OR(T799=0,L799="Cobrado",L799="Anulado",NOT(ISNUMBER(U799))),"",MAX(0,INT(Ajustes!$C$5)-INT(U799)))</f>
        <v/>
      </c>
      <c r="R799" s="28" t="str">
        <f>IF(OR(T799=0,L799="Anulado",NOT(ISNUMBER(N799)),NOT(ISNUMBER(I799))),"",IF(INT(N799)=INT(I799),"Sí",IF(INT(N799)&gt;INT(I799),"Tarde","Antes")))</f>
        <v/>
      </c>
      <c r="S799" t="str">
        <f>IF(T799=0,"",IF(L799="","falta el estado",IF(NOT(ISNUMBER(MATCH(L799,Ajustes!$B$9:$B$17,0))),"el estado no es de la lista",IF(E799="","falta el cliente",IF(OR(AND(C799&lt;&gt;"",NOT(ISNUMBER(C799))),AND(I799&lt;&gt;"",NOT(ISNUMBER(I799))),AND(M799&lt;&gt;"",NOT(ISNUMBER(M799))),AND(N799&lt;&gt;"",NOT(ISNUMBER(N799)))),"hay una fecha mal escrita",IF(AND(H799&lt;&gt;"",NOT(ISNUMBER(H799))),"el importe no es un número",IF(C799="","falta «Recibido el»",IF(AND(L799&lt;&gt;"Recibido",L799&lt;&gt;"Anulado",I799=""),"falta la entrega acordada",IF(AND(L799&lt;&gt;"Recibido",L799&lt;&gt;"Anulado",M799=""),"falta la fecha del estado",IF(AND(OR(L799="Entregado",L799="Facturado",L799="Cobrado"),N799=""),"falta «Entregado el»",IF(AND(N799&lt;&gt;"",OR(L799="Recibido",L799="Confirmado",L799="Preparado",L799="En reparto")),"tiene «Entregado el»: cambia el estado",IF(OR(INT(C799)&gt;INT(Ajustes!$C$5),AND(M799&lt;&gt;"",INT(M799)&gt;INT(Ajustes!$C$5)),AND(N799&lt;&gt;"",INT(N799)&gt;INT(Ajustes!$C$5))),"hay una fecha posterior a hoy",IF(AND(M799&lt;&gt;"",INT(M799)&lt;INT(C799)),"la fecha del estado es anterior a «Recibido el»",IF(AND(N799&lt;&gt;"",INT(N799)&lt;INT(C799)),"«Entregado el» es anterior a «Recibido el»",""))))))))))))))</f>
        <v/>
      </c>
      <c r="T799">
        <f>IF(COUNTA(B799:P799)&gt;0,1,0)</f>
        <v>0</v>
      </c>
      <c r="U799" t="str">
        <f>IF(T799=0,"",IF(AND(L799="Recibido",M799=""),IF(C799="","",C799),IF(M799="","",M799)))</f>
        <v/>
      </c>
      <c r="V799" t="str">
        <f>IF(OR(T799=0,NOT(ISNUMBER(MATCH(L799,Ajustes!$B$9:$B$17,0)))),"",IF(INDEX(Ajustes!$C$9:$C$17,MATCH(L799,Ajustes!$B$9:$B$17,0))="","",INDEX(Ajustes!$C$9:$C$17,MATCH(L799,Ajustes!$B$9:$B$17,0))))</f>
        <v/>
      </c>
      <c r="W799">
        <f>IF(AND(T799=1,N799="",OR(L799="Recibido",L799="Confirmado",L799="Preparado",L799="En reparto",L799="Incidencia")),1,0)</f>
        <v>0</v>
      </c>
      <c r="X799">
        <f>IF(S799&lt;&gt;"",1,0)</f>
        <v>0</v>
      </c>
      <c r="Y799">
        <f>IF(A799&lt;&gt;"",1,0)</f>
        <v>0</v>
      </c>
      <c r="Z799">
        <f>IF(T799=1,ROW()-5,0)</f>
        <v>0</v>
      </c>
    </row>
    <row r="800">
      <c r="A800" s="21" t="str">
        <f>IF(T800=0,"",IF(S800&lt;&gt;"","Revisa: "&amp;S800,IF(OR(L800="Cobrado",L800="Anulado"),"",IF(AND(N800="",OR(L800="Recibido",L800="Confirmado",L800="Preparado",L800="En reparto",L800="Incidencia"),ISNUMBER(I800),INT(Ajustes!$C$5)&gt;INT(I800)),"Retrasado",IF(OR(L800="Entregado",L800="Facturado"),IF(AND(ISNUMBER(V800),ISNUMBER(N800),INT(Ajustes!$C$5)-INT(N800)&gt;V800),IF(L800="Entregado","Sin facturar","Cobro vencido"),""),IF(AND(ISNUMBER(V800),ISNUMBER(Q800),Q800&gt;V800),INDEX(Ajustes!$E$9:$E$17,MATCH(L800,Ajustes!$B$9:$B$17,0)),""))))))</f>
        <v/>
      </c>
      <c r="B800" s="22" t="n"/>
      <c r="C800" s="23" t="n"/>
      <c r="D800" s="24" t="n"/>
      <c r="E800" s="25" t="n"/>
      <c r="F800" s="25" t="n"/>
      <c r="G800" s="25" t="n"/>
      <c r="H800" s="26" t="n"/>
      <c r="I800" s="23" t="n"/>
      <c r="J800" s="25" t="n"/>
      <c r="K800" s="25" t="n"/>
      <c r="L800" s="25" t="n"/>
      <c r="M800" s="23" t="n"/>
      <c r="N800" s="23" t="n"/>
      <c r="O800" s="27" t="n"/>
      <c r="P800" s="25" t="n"/>
      <c r="Q800" s="28" t="str">
        <f>IF(OR(T800=0,L800="Cobrado",L800="Anulado",NOT(ISNUMBER(U800))),"",MAX(0,INT(Ajustes!$C$5)-INT(U800)))</f>
        <v/>
      </c>
      <c r="R800" s="28" t="str">
        <f>IF(OR(T800=0,L800="Anulado",NOT(ISNUMBER(N800)),NOT(ISNUMBER(I800))),"",IF(INT(N800)=INT(I800),"Sí",IF(INT(N800)&gt;INT(I800),"Tarde","Antes")))</f>
        <v/>
      </c>
      <c r="S800" t="str">
        <f>IF(T800=0,"",IF(L800="","falta el estado",IF(NOT(ISNUMBER(MATCH(L800,Ajustes!$B$9:$B$17,0))),"el estado no es de la lista",IF(E800="","falta el cliente",IF(OR(AND(C800&lt;&gt;"",NOT(ISNUMBER(C800))),AND(I800&lt;&gt;"",NOT(ISNUMBER(I800))),AND(M800&lt;&gt;"",NOT(ISNUMBER(M800))),AND(N800&lt;&gt;"",NOT(ISNUMBER(N800)))),"hay una fecha mal escrita",IF(AND(H800&lt;&gt;"",NOT(ISNUMBER(H800))),"el importe no es un número",IF(C800="","falta «Recibido el»",IF(AND(L800&lt;&gt;"Recibido",L800&lt;&gt;"Anulado",I800=""),"falta la entrega acordada",IF(AND(L800&lt;&gt;"Recibido",L800&lt;&gt;"Anulado",M800=""),"falta la fecha del estado",IF(AND(OR(L800="Entregado",L800="Facturado",L800="Cobrado"),N800=""),"falta «Entregado el»",IF(AND(N800&lt;&gt;"",OR(L800="Recibido",L800="Confirmado",L800="Preparado",L800="En reparto")),"tiene «Entregado el»: cambia el estado",IF(OR(INT(C800)&gt;INT(Ajustes!$C$5),AND(M800&lt;&gt;"",INT(M800)&gt;INT(Ajustes!$C$5)),AND(N800&lt;&gt;"",INT(N800)&gt;INT(Ajustes!$C$5))),"hay una fecha posterior a hoy",IF(AND(M800&lt;&gt;"",INT(M800)&lt;INT(C800)),"la fecha del estado es anterior a «Recibido el»",IF(AND(N800&lt;&gt;"",INT(N800)&lt;INT(C800)),"«Entregado el» es anterior a «Recibido el»",""))))))))))))))</f>
        <v/>
      </c>
      <c r="T800">
        <f>IF(COUNTA(B800:P800)&gt;0,1,0)</f>
        <v>0</v>
      </c>
      <c r="U800" t="str">
        <f>IF(T800=0,"",IF(AND(L800="Recibido",M800=""),IF(C800="","",C800),IF(M800="","",M800)))</f>
        <v/>
      </c>
      <c r="V800" t="str">
        <f>IF(OR(T800=0,NOT(ISNUMBER(MATCH(L800,Ajustes!$B$9:$B$17,0)))),"",IF(INDEX(Ajustes!$C$9:$C$17,MATCH(L800,Ajustes!$B$9:$B$17,0))="","",INDEX(Ajustes!$C$9:$C$17,MATCH(L800,Ajustes!$B$9:$B$17,0))))</f>
        <v/>
      </c>
      <c r="W800">
        <f>IF(AND(T800=1,N800="",OR(L800="Recibido",L800="Confirmado",L800="Preparado",L800="En reparto",L800="Incidencia")),1,0)</f>
        <v>0</v>
      </c>
      <c r="X800">
        <f>IF(S800&lt;&gt;"",1,0)</f>
        <v>0</v>
      </c>
      <c r="Y800">
        <f>IF(A800&lt;&gt;"",1,0)</f>
        <v>0</v>
      </c>
      <c r="Z800">
        <f>IF(T800=1,ROW()-5,0)</f>
        <v>0</v>
      </c>
    </row>
    <row r="801">
      <c r="A801" s="21" t="str">
        <f>IF(T801=0,"",IF(S801&lt;&gt;"","Revisa: "&amp;S801,IF(OR(L801="Cobrado",L801="Anulado"),"",IF(AND(N801="",OR(L801="Recibido",L801="Confirmado",L801="Preparado",L801="En reparto",L801="Incidencia"),ISNUMBER(I801),INT(Ajustes!$C$5)&gt;INT(I801)),"Retrasado",IF(OR(L801="Entregado",L801="Facturado"),IF(AND(ISNUMBER(V801),ISNUMBER(N801),INT(Ajustes!$C$5)-INT(N801)&gt;V801),IF(L801="Entregado","Sin facturar","Cobro vencido"),""),IF(AND(ISNUMBER(V801),ISNUMBER(Q801),Q801&gt;V801),INDEX(Ajustes!$E$9:$E$17,MATCH(L801,Ajustes!$B$9:$B$17,0)),""))))))</f>
        <v/>
      </c>
      <c r="B801" s="22" t="n"/>
      <c r="C801" s="23" t="n"/>
      <c r="D801" s="24" t="n"/>
      <c r="E801" s="25" t="n"/>
      <c r="F801" s="25" t="n"/>
      <c r="G801" s="25" t="n"/>
      <c r="H801" s="26" t="n"/>
      <c r="I801" s="23" t="n"/>
      <c r="J801" s="25" t="n"/>
      <c r="K801" s="25" t="n"/>
      <c r="L801" s="25" t="n"/>
      <c r="M801" s="23" t="n"/>
      <c r="N801" s="23" t="n"/>
      <c r="O801" s="27" t="n"/>
      <c r="P801" s="25" t="n"/>
      <c r="Q801" s="28" t="str">
        <f>IF(OR(T801=0,L801="Cobrado",L801="Anulado",NOT(ISNUMBER(U801))),"",MAX(0,INT(Ajustes!$C$5)-INT(U801)))</f>
        <v/>
      </c>
      <c r="R801" s="28" t="str">
        <f>IF(OR(T801=0,L801="Anulado",NOT(ISNUMBER(N801)),NOT(ISNUMBER(I801))),"",IF(INT(N801)=INT(I801),"Sí",IF(INT(N801)&gt;INT(I801),"Tarde","Antes")))</f>
        <v/>
      </c>
      <c r="S801" t="str">
        <f>IF(T801=0,"",IF(L801="","falta el estado",IF(NOT(ISNUMBER(MATCH(L801,Ajustes!$B$9:$B$17,0))),"el estado no es de la lista",IF(E801="","falta el cliente",IF(OR(AND(C801&lt;&gt;"",NOT(ISNUMBER(C801))),AND(I801&lt;&gt;"",NOT(ISNUMBER(I801))),AND(M801&lt;&gt;"",NOT(ISNUMBER(M801))),AND(N801&lt;&gt;"",NOT(ISNUMBER(N801)))),"hay una fecha mal escrita",IF(AND(H801&lt;&gt;"",NOT(ISNUMBER(H801))),"el importe no es un número",IF(C801="","falta «Recibido el»",IF(AND(L801&lt;&gt;"Recibido",L801&lt;&gt;"Anulado",I801=""),"falta la entrega acordada",IF(AND(L801&lt;&gt;"Recibido",L801&lt;&gt;"Anulado",M801=""),"falta la fecha del estado",IF(AND(OR(L801="Entregado",L801="Facturado",L801="Cobrado"),N801=""),"falta «Entregado el»",IF(AND(N801&lt;&gt;"",OR(L801="Recibido",L801="Confirmado",L801="Preparado",L801="En reparto")),"tiene «Entregado el»: cambia el estado",IF(OR(INT(C801)&gt;INT(Ajustes!$C$5),AND(M801&lt;&gt;"",INT(M801)&gt;INT(Ajustes!$C$5)),AND(N801&lt;&gt;"",INT(N801)&gt;INT(Ajustes!$C$5))),"hay una fecha posterior a hoy",IF(AND(M801&lt;&gt;"",INT(M801)&lt;INT(C801)),"la fecha del estado es anterior a «Recibido el»",IF(AND(N801&lt;&gt;"",INT(N801)&lt;INT(C801)),"«Entregado el» es anterior a «Recibido el»",""))))))))))))))</f>
        <v/>
      </c>
      <c r="T801">
        <f>IF(COUNTA(B801:P801)&gt;0,1,0)</f>
        <v>0</v>
      </c>
      <c r="U801" t="str">
        <f>IF(T801=0,"",IF(AND(L801="Recibido",M801=""),IF(C801="","",C801),IF(M801="","",M801)))</f>
        <v/>
      </c>
      <c r="V801" t="str">
        <f>IF(OR(T801=0,NOT(ISNUMBER(MATCH(L801,Ajustes!$B$9:$B$17,0)))),"",IF(INDEX(Ajustes!$C$9:$C$17,MATCH(L801,Ajustes!$B$9:$B$17,0))="","",INDEX(Ajustes!$C$9:$C$17,MATCH(L801,Ajustes!$B$9:$B$17,0))))</f>
        <v/>
      </c>
      <c r="W801">
        <f>IF(AND(T801=1,N801="",OR(L801="Recibido",L801="Confirmado",L801="Preparado",L801="En reparto",L801="Incidencia")),1,0)</f>
        <v>0</v>
      </c>
      <c r="X801">
        <f>IF(S801&lt;&gt;"",1,0)</f>
        <v>0</v>
      </c>
      <c r="Y801">
        <f>IF(A801&lt;&gt;"",1,0)</f>
        <v>0</v>
      </c>
      <c r="Z801">
        <f>IF(T801=1,ROW()-5,0)</f>
        <v>0</v>
      </c>
    </row>
    <row r="802">
      <c r="A802" s="21" t="str">
        <f>IF(T802=0,"",IF(S802&lt;&gt;"","Revisa: "&amp;S802,IF(OR(L802="Cobrado",L802="Anulado"),"",IF(AND(N802="",OR(L802="Recibido",L802="Confirmado",L802="Preparado",L802="En reparto",L802="Incidencia"),ISNUMBER(I802),INT(Ajustes!$C$5)&gt;INT(I802)),"Retrasado",IF(OR(L802="Entregado",L802="Facturado"),IF(AND(ISNUMBER(V802),ISNUMBER(N802),INT(Ajustes!$C$5)-INT(N802)&gt;V802),IF(L802="Entregado","Sin facturar","Cobro vencido"),""),IF(AND(ISNUMBER(V802),ISNUMBER(Q802),Q802&gt;V802),INDEX(Ajustes!$E$9:$E$17,MATCH(L802,Ajustes!$B$9:$B$17,0)),""))))))</f>
        <v/>
      </c>
      <c r="B802" s="22" t="n"/>
      <c r="C802" s="23" t="n"/>
      <c r="D802" s="24" t="n"/>
      <c r="E802" s="25" t="n"/>
      <c r="F802" s="25" t="n"/>
      <c r="G802" s="25" t="n"/>
      <c r="H802" s="26" t="n"/>
      <c r="I802" s="23" t="n"/>
      <c r="J802" s="25" t="n"/>
      <c r="K802" s="25" t="n"/>
      <c r="L802" s="25" t="n"/>
      <c r="M802" s="23" t="n"/>
      <c r="N802" s="23" t="n"/>
      <c r="O802" s="27" t="n"/>
      <c r="P802" s="25" t="n"/>
      <c r="Q802" s="28" t="str">
        <f>IF(OR(T802=0,L802="Cobrado",L802="Anulado",NOT(ISNUMBER(U802))),"",MAX(0,INT(Ajustes!$C$5)-INT(U802)))</f>
        <v/>
      </c>
      <c r="R802" s="28" t="str">
        <f>IF(OR(T802=0,L802="Anulado",NOT(ISNUMBER(N802)),NOT(ISNUMBER(I802))),"",IF(INT(N802)=INT(I802),"Sí",IF(INT(N802)&gt;INT(I802),"Tarde","Antes")))</f>
        <v/>
      </c>
      <c r="S802" t="str">
        <f>IF(T802=0,"",IF(L802="","falta el estado",IF(NOT(ISNUMBER(MATCH(L802,Ajustes!$B$9:$B$17,0))),"el estado no es de la lista",IF(E802="","falta el cliente",IF(OR(AND(C802&lt;&gt;"",NOT(ISNUMBER(C802))),AND(I802&lt;&gt;"",NOT(ISNUMBER(I802))),AND(M802&lt;&gt;"",NOT(ISNUMBER(M802))),AND(N802&lt;&gt;"",NOT(ISNUMBER(N802)))),"hay una fecha mal escrita",IF(AND(H802&lt;&gt;"",NOT(ISNUMBER(H802))),"el importe no es un número",IF(C802="","falta «Recibido el»",IF(AND(L802&lt;&gt;"Recibido",L802&lt;&gt;"Anulado",I802=""),"falta la entrega acordada",IF(AND(L802&lt;&gt;"Recibido",L802&lt;&gt;"Anulado",M802=""),"falta la fecha del estado",IF(AND(OR(L802="Entregado",L802="Facturado",L802="Cobrado"),N802=""),"falta «Entregado el»",IF(AND(N802&lt;&gt;"",OR(L802="Recibido",L802="Confirmado",L802="Preparado",L802="En reparto")),"tiene «Entregado el»: cambia el estado",IF(OR(INT(C802)&gt;INT(Ajustes!$C$5),AND(M802&lt;&gt;"",INT(M802)&gt;INT(Ajustes!$C$5)),AND(N802&lt;&gt;"",INT(N802)&gt;INT(Ajustes!$C$5))),"hay una fecha posterior a hoy",IF(AND(M802&lt;&gt;"",INT(M802)&lt;INT(C802)),"la fecha del estado es anterior a «Recibido el»",IF(AND(N802&lt;&gt;"",INT(N802)&lt;INT(C802)),"«Entregado el» es anterior a «Recibido el»",""))))))))))))))</f>
        <v/>
      </c>
      <c r="T802">
        <f>IF(COUNTA(B802:P802)&gt;0,1,0)</f>
        <v>0</v>
      </c>
      <c r="U802" t="str">
        <f>IF(T802=0,"",IF(AND(L802="Recibido",M802=""),IF(C802="","",C802),IF(M802="","",M802)))</f>
        <v/>
      </c>
      <c r="V802" t="str">
        <f>IF(OR(T802=0,NOT(ISNUMBER(MATCH(L802,Ajustes!$B$9:$B$17,0)))),"",IF(INDEX(Ajustes!$C$9:$C$17,MATCH(L802,Ajustes!$B$9:$B$17,0))="","",INDEX(Ajustes!$C$9:$C$17,MATCH(L802,Ajustes!$B$9:$B$17,0))))</f>
        <v/>
      </c>
      <c r="W802">
        <f>IF(AND(T802=1,N802="",OR(L802="Recibido",L802="Confirmado",L802="Preparado",L802="En reparto",L802="Incidencia")),1,0)</f>
        <v>0</v>
      </c>
      <c r="X802">
        <f>IF(S802&lt;&gt;"",1,0)</f>
        <v>0</v>
      </c>
      <c r="Y802">
        <f>IF(A802&lt;&gt;"",1,0)</f>
        <v>0</v>
      </c>
      <c r="Z802">
        <f>IF(T802=1,ROW()-5,0)</f>
        <v>0</v>
      </c>
    </row>
    <row r="803">
      <c r="A803" s="21" t="str">
        <f>IF(T803=0,"",IF(S803&lt;&gt;"","Revisa: "&amp;S803,IF(OR(L803="Cobrado",L803="Anulado"),"",IF(AND(N803="",OR(L803="Recibido",L803="Confirmado",L803="Preparado",L803="En reparto",L803="Incidencia"),ISNUMBER(I803),INT(Ajustes!$C$5)&gt;INT(I803)),"Retrasado",IF(OR(L803="Entregado",L803="Facturado"),IF(AND(ISNUMBER(V803),ISNUMBER(N803),INT(Ajustes!$C$5)-INT(N803)&gt;V803),IF(L803="Entregado","Sin facturar","Cobro vencido"),""),IF(AND(ISNUMBER(V803),ISNUMBER(Q803),Q803&gt;V803),INDEX(Ajustes!$E$9:$E$17,MATCH(L803,Ajustes!$B$9:$B$17,0)),""))))))</f>
        <v/>
      </c>
      <c r="B803" s="22" t="n"/>
      <c r="C803" s="23" t="n"/>
      <c r="D803" s="24" t="n"/>
      <c r="E803" s="25" t="n"/>
      <c r="F803" s="25" t="n"/>
      <c r="G803" s="25" t="n"/>
      <c r="H803" s="26" t="n"/>
      <c r="I803" s="23" t="n"/>
      <c r="J803" s="25" t="n"/>
      <c r="K803" s="25" t="n"/>
      <c r="L803" s="25" t="n"/>
      <c r="M803" s="23" t="n"/>
      <c r="N803" s="23" t="n"/>
      <c r="O803" s="27" t="n"/>
      <c r="P803" s="25" t="n"/>
      <c r="Q803" s="28" t="str">
        <f>IF(OR(T803=0,L803="Cobrado",L803="Anulado",NOT(ISNUMBER(U803))),"",MAX(0,INT(Ajustes!$C$5)-INT(U803)))</f>
        <v/>
      </c>
      <c r="R803" s="28" t="str">
        <f>IF(OR(T803=0,L803="Anulado",NOT(ISNUMBER(N803)),NOT(ISNUMBER(I803))),"",IF(INT(N803)=INT(I803),"Sí",IF(INT(N803)&gt;INT(I803),"Tarde","Antes")))</f>
        <v/>
      </c>
      <c r="S803" t="str">
        <f>IF(T803=0,"",IF(L803="","falta el estado",IF(NOT(ISNUMBER(MATCH(L803,Ajustes!$B$9:$B$17,0))),"el estado no es de la lista",IF(E803="","falta el cliente",IF(OR(AND(C803&lt;&gt;"",NOT(ISNUMBER(C803))),AND(I803&lt;&gt;"",NOT(ISNUMBER(I803))),AND(M803&lt;&gt;"",NOT(ISNUMBER(M803))),AND(N803&lt;&gt;"",NOT(ISNUMBER(N803)))),"hay una fecha mal escrita",IF(AND(H803&lt;&gt;"",NOT(ISNUMBER(H803))),"el importe no es un número",IF(C803="","falta «Recibido el»",IF(AND(L803&lt;&gt;"Recibido",L803&lt;&gt;"Anulado",I803=""),"falta la entrega acordada",IF(AND(L803&lt;&gt;"Recibido",L803&lt;&gt;"Anulado",M803=""),"falta la fecha del estado",IF(AND(OR(L803="Entregado",L803="Facturado",L803="Cobrado"),N803=""),"falta «Entregado el»",IF(AND(N803&lt;&gt;"",OR(L803="Recibido",L803="Confirmado",L803="Preparado",L803="En reparto")),"tiene «Entregado el»: cambia el estado",IF(OR(INT(C803)&gt;INT(Ajustes!$C$5),AND(M803&lt;&gt;"",INT(M803)&gt;INT(Ajustes!$C$5)),AND(N803&lt;&gt;"",INT(N803)&gt;INT(Ajustes!$C$5))),"hay una fecha posterior a hoy",IF(AND(M803&lt;&gt;"",INT(M803)&lt;INT(C803)),"la fecha del estado es anterior a «Recibido el»",IF(AND(N803&lt;&gt;"",INT(N803)&lt;INT(C803)),"«Entregado el» es anterior a «Recibido el»",""))))))))))))))</f>
        <v/>
      </c>
      <c r="T803">
        <f>IF(COUNTA(B803:P803)&gt;0,1,0)</f>
        <v>0</v>
      </c>
      <c r="U803" t="str">
        <f>IF(T803=0,"",IF(AND(L803="Recibido",M803=""),IF(C803="","",C803),IF(M803="","",M803)))</f>
        <v/>
      </c>
      <c r="V803" t="str">
        <f>IF(OR(T803=0,NOT(ISNUMBER(MATCH(L803,Ajustes!$B$9:$B$17,0)))),"",IF(INDEX(Ajustes!$C$9:$C$17,MATCH(L803,Ajustes!$B$9:$B$17,0))="","",INDEX(Ajustes!$C$9:$C$17,MATCH(L803,Ajustes!$B$9:$B$17,0))))</f>
        <v/>
      </c>
      <c r="W803">
        <f>IF(AND(T803=1,N803="",OR(L803="Recibido",L803="Confirmado",L803="Preparado",L803="En reparto",L803="Incidencia")),1,0)</f>
        <v>0</v>
      </c>
      <c r="X803">
        <f>IF(S803&lt;&gt;"",1,0)</f>
        <v>0</v>
      </c>
      <c r="Y803">
        <f>IF(A803&lt;&gt;"",1,0)</f>
        <v>0</v>
      </c>
      <c r="Z803">
        <f>IF(T803=1,ROW()-5,0)</f>
        <v>0</v>
      </c>
    </row>
    <row r="804">
      <c r="A804" s="21" t="str">
        <f>IF(T804=0,"",IF(S804&lt;&gt;"","Revisa: "&amp;S804,IF(OR(L804="Cobrado",L804="Anulado"),"",IF(AND(N804="",OR(L804="Recibido",L804="Confirmado",L804="Preparado",L804="En reparto",L804="Incidencia"),ISNUMBER(I804),INT(Ajustes!$C$5)&gt;INT(I804)),"Retrasado",IF(OR(L804="Entregado",L804="Facturado"),IF(AND(ISNUMBER(V804),ISNUMBER(N804),INT(Ajustes!$C$5)-INT(N804)&gt;V804),IF(L804="Entregado","Sin facturar","Cobro vencido"),""),IF(AND(ISNUMBER(V804),ISNUMBER(Q804),Q804&gt;V804),INDEX(Ajustes!$E$9:$E$17,MATCH(L804,Ajustes!$B$9:$B$17,0)),""))))))</f>
        <v/>
      </c>
      <c r="B804" s="22" t="n"/>
      <c r="C804" s="23" t="n"/>
      <c r="D804" s="24" t="n"/>
      <c r="E804" s="25" t="n"/>
      <c r="F804" s="25" t="n"/>
      <c r="G804" s="25" t="n"/>
      <c r="H804" s="26" t="n"/>
      <c r="I804" s="23" t="n"/>
      <c r="J804" s="25" t="n"/>
      <c r="K804" s="25" t="n"/>
      <c r="L804" s="25" t="n"/>
      <c r="M804" s="23" t="n"/>
      <c r="N804" s="23" t="n"/>
      <c r="O804" s="27" t="n"/>
      <c r="P804" s="25" t="n"/>
      <c r="Q804" s="28" t="str">
        <f>IF(OR(T804=0,L804="Cobrado",L804="Anulado",NOT(ISNUMBER(U804))),"",MAX(0,INT(Ajustes!$C$5)-INT(U804)))</f>
        <v/>
      </c>
      <c r="R804" s="28" t="str">
        <f>IF(OR(T804=0,L804="Anulado",NOT(ISNUMBER(N804)),NOT(ISNUMBER(I804))),"",IF(INT(N804)=INT(I804),"Sí",IF(INT(N804)&gt;INT(I804),"Tarde","Antes")))</f>
        <v/>
      </c>
      <c r="S804" t="str">
        <f>IF(T804=0,"",IF(L804="","falta el estado",IF(NOT(ISNUMBER(MATCH(L804,Ajustes!$B$9:$B$17,0))),"el estado no es de la lista",IF(E804="","falta el cliente",IF(OR(AND(C804&lt;&gt;"",NOT(ISNUMBER(C804))),AND(I804&lt;&gt;"",NOT(ISNUMBER(I804))),AND(M804&lt;&gt;"",NOT(ISNUMBER(M804))),AND(N804&lt;&gt;"",NOT(ISNUMBER(N804)))),"hay una fecha mal escrita",IF(AND(H804&lt;&gt;"",NOT(ISNUMBER(H804))),"el importe no es un número",IF(C804="","falta «Recibido el»",IF(AND(L804&lt;&gt;"Recibido",L804&lt;&gt;"Anulado",I804=""),"falta la entrega acordada",IF(AND(L804&lt;&gt;"Recibido",L804&lt;&gt;"Anulado",M804=""),"falta la fecha del estado",IF(AND(OR(L804="Entregado",L804="Facturado",L804="Cobrado"),N804=""),"falta «Entregado el»",IF(AND(N804&lt;&gt;"",OR(L804="Recibido",L804="Confirmado",L804="Preparado",L804="En reparto")),"tiene «Entregado el»: cambia el estado",IF(OR(INT(C804)&gt;INT(Ajustes!$C$5),AND(M804&lt;&gt;"",INT(M804)&gt;INT(Ajustes!$C$5)),AND(N804&lt;&gt;"",INT(N804)&gt;INT(Ajustes!$C$5))),"hay una fecha posterior a hoy",IF(AND(M804&lt;&gt;"",INT(M804)&lt;INT(C804)),"la fecha del estado es anterior a «Recibido el»",IF(AND(N804&lt;&gt;"",INT(N804)&lt;INT(C804)),"«Entregado el» es anterior a «Recibido el»",""))))))))))))))</f>
        <v/>
      </c>
      <c r="T804">
        <f>IF(COUNTA(B804:P804)&gt;0,1,0)</f>
        <v>0</v>
      </c>
      <c r="U804" t="str">
        <f>IF(T804=0,"",IF(AND(L804="Recibido",M804=""),IF(C804="","",C804),IF(M804="","",M804)))</f>
        <v/>
      </c>
      <c r="V804" t="str">
        <f>IF(OR(T804=0,NOT(ISNUMBER(MATCH(L804,Ajustes!$B$9:$B$17,0)))),"",IF(INDEX(Ajustes!$C$9:$C$17,MATCH(L804,Ajustes!$B$9:$B$17,0))="","",INDEX(Ajustes!$C$9:$C$17,MATCH(L804,Ajustes!$B$9:$B$17,0))))</f>
        <v/>
      </c>
      <c r="W804">
        <f>IF(AND(T804=1,N804="",OR(L804="Recibido",L804="Confirmado",L804="Preparado",L804="En reparto",L804="Incidencia")),1,0)</f>
        <v>0</v>
      </c>
      <c r="X804">
        <f>IF(S804&lt;&gt;"",1,0)</f>
        <v>0</v>
      </c>
      <c r="Y804">
        <f>IF(A804&lt;&gt;"",1,0)</f>
        <v>0</v>
      </c>
      <c r="Z804">
        <f>IF(T804=1,ROW()-5,0)</f>
        <v>0</v>
      </c>
    </row>
    <row r="805">
      <c r="A805" s="21" t="str">
        <f>IF(T805=0,"",IF(S805&lt;&gt;"","Revisa: "&amp;S805,IF(OR(L805="Cobrado",L805="Anulado"),"",IF(AND(N805="",OR(L805="Recibido",L805="Confirmado",L805="Preparado",L805="En reparto",L805="Incidencia"),ISNUMBER(I805),INT(Ajustes!$C$5)&gt;INT(I805)),"Retrasado",IF(OR(L805="Entregado",L805="Facturado"),IF(AND(ISNUMBER(V805),ISNUMBER(N805),INT(Ajustes!$C$5)-INT(N805)&gt;V805),IF(L805="Entregado","Sin facturar","Cobro vencido"),""),IF(AND(ISNUMBER(V805),ISNUMBER(Q805),Q805&gt;V805),INDEX(Ajustes!$E$9:$E$17,MATCH(L805,Ajustes!$B$9:$B$17,0)),""))))))</f>
        <v/>
      </c>
      <c r="B805" s="22" t="n"/>
      <c r="C805" s="23" t="n"/>
      <c r="D805" s="24" t="n"/>
      <c r="E805" s="25" t="n"/>
      <c r="F805" s="25" t="n"/>
      <c r="G805" s="25" t="n"/>
      <c r="H805" s="26" t="n"/>
      <c r="I805" s="23" t="n"/>
      <c r="J805" s="25" t="n"/>
      <c r="K805" s="25" t="n"/>
      <c r="L805" s="25" t="n"/>
      <c r="M805" s="23" t="n"/>
      <c r="N805" s="23" t="n"/>
      <c r="O805" s="27" t="n"/>
      <c r="P805" s="25" t="n"/>
      <c r="Q805" s="28" t="str">
        <f>IF(OR(T805=0,L805="Cobrado",L805="Anulado",NOT(ISNUMBER(U805))),"",MAX(0,INT(Ajustes!$C$5)-INT(U805)))</f>
        <v/>
      </c>
      <c r="R805" s="28" t="str">
        <f>IF(OR(T805=0,L805="Anulado",NOT(ISNUMBER(N805)),NOT(ISNUMBER(I805))),"",IF(INT(N805)=INT(I805),"Sí",IF(INT(N805)&gt;INT(I805),"Tarde","Antes")))</f>
        <v/>
      </c>
      <c r="S805" t="str">
        <f>IF(T805=0,"",IF(L805="","falta el estado",IF(NOT(ISNUMBER(MATCH(L805,Ajustes!$B$9:$B$17,0))),"el estado no es de la lista",IF(E805="","falta el cliente",IF(OR(AND(C805&lt;&gt;"",NOT(ISNUMBER(C805))),AND(I805&lt;&gt;"",NOT(ISNUMBER(I805))),AND(M805&lt;&gt;"",NOT(ISNUMBER(M805))),AND(N805&lt;&gt;"",NOT(ISNUMBER(N805)))),"hay una fecha mal escrita",IF(AND(H805&lt;&gt;"",NOT(ISNUMBER(H805))),"el importe no es un número",IF(C805="","falta «Recibido el»",IF(AND(L805&lt;&gt;"Recibido",L805&lt;&gt;"Anulado",I805=""),"falta la entrega acordada",IF(AND(L805&lt;&gt;"Recibido",L805&lt;&gt;"Anulado",M805=""),"falta la fecha del estado",IF(AND(OR(L805="Entregado",L805="Facturado",L805="Cobrado"),N805=""),"falta «Entregado el»",IF(AND(N805&lt;&gt;"",OR(L805="Recibido",L805="Confirmado",L805="Preparado",L805="En reparto")),"tiene «Entregado el»: cambia el estado",IF(OR(INT(C805)&gt;INT(Ajustes!$C$5),AND(M805&lt;&gt;"",INT(M805)&gt;INT(Ajustes!$C$5)),AND(N805&lt;&gt;"",INT(N805)&gt;INT(Ajustes!$C$5))),"hay una fecha posterior a hoy",IF(AND(M805&lt;&gt;"",INT(M805)&lt;INT(C805)),"la fecha del estado es anterior a «Recibido el»",IF(AND(N805&lt;&gt;"",INT(N805)&lt;INT(C805)),"«Entregado el» es anterior a «Recibido el»",""))))))))))))))</f>
        <v/>
      </c>
      <c r="T805">
        <f>IF(COUNTA(B805:P805)&gt;0,1,0)</f>
        <v>0</v>
      </c>
      <c r="U805" t="str">
        <f>IF(T805=0,"",IF(AND(L805="Recibido",M805=""),IF(C805="","",C805),IF(M805="","",M805)))</f>
        <v/>
      </c>
      <c r="V805" t="str">
        <f>IF(OR(T805=0,NOT(ISNUMBER(MATCH(L805,Ajustes!$B$9:$B$17,0)))),"",IF(INDEX(Ajustes!$C$9:$C$17,MATCH(L805,Ajustes!$B$9:$B$17,0))="","",INDEX(Ajustes!$C$9:$C$17,MATCH(L805,Ajustes!$B$9:$B$17,0))))</f>
        <v/>
      </c>
      <c r="W805">
        <f>IF(AND(T805=1,N805="",OR(L805="Recibido",L805="Confirmado",L805="Preparado",L805="En reparto",L805="Incidencia")),1,0)</f>
        <v>0</v>
      </c>
      <c r="X805">
        <f>IF(S805&lt;&gt;"",1,0)</f>
        <v>0</v>
      </c>
      <c r="Y805">
        <f>IF(A805&lt;&gt;"",1,0)</f>
        <v>0</v>
      </c>
      <c r="Z805">
        <f>IF(T805=1,ROW()-5,0)</f>
        <v>0</v>
      </c>
    </row>
    <row r="806">
      <c r="A806" s="21" t="str">
        <f>IF(T806=0,"",IF(S806&lt;&gt;"","Revisa: "&amp;S806,IF(OR(L806="Cobrado",L806="Anulado"),"",IF(AND(N806="",OR(L806="Recibido",L806="Confirmado",L806="Preparado",L806="En reparto",L806="Incidencia"),ISNUMBER(I806),INT(Ajustes!$C$5)&gt;INT(I806)),"Retrasado",IF(OR(L806="Entregado",L806="Facturado"),IF(AND(ISNUMBER(V806),ISNUMBER(N806),INT(Ajustes!$C$5)-INT(N806)&gt;V806),IF(L806="Entregado","Sin facturar","Cobro vencido"),""),IF(AND(ISNUMBER(V806),ISNUMBER(Q806),Q806&gt;V806),INDEX(Ajustes!$E$9:$E$17,MATCH(L806,Ajustes!$B$9:$B$17,0)),""))))))</f>
        <v/>
      </c>
      <c r="B806" s="22" t="n"/>
      <c r="C806" s="23" t="n"/>
      <c r="D806" s="24" t="n"/>
      <c r="E806" s="25" t="n"/>
      <c r="F806" s="25" t="n"/>
      <c r="G806" s="25" t="n"/>
      <c r="H806" s="26" t="n"/>
      <c r="I806" s="23" t="n"/>
      <c r="J806" s="25" t="n"/>
      <c r="K806" s="25" t="n"/>
      <c r="L806" s="25" t="n"/>
      <c r="M806" s="23" t="n"/>
      <c r="N806" s="23" t="n"/>
      <c r="O806" s="27" t="n"/>
      <c r="P806" s="25" t="n"/>
      <c r="Q806" s="28" t="str">
        <f>IF(OR(T806=0,L806="Cobrado",L806="Anulado",NOT(ISNUMBER(U806))),"",MAX(0,INT(Ajustes!$C$5)-INT(U806)))</f>
        <v/>
      </c>
      <c r="R806" s="28" t="str">
        <f>IF(OR(T806=0,L806="Anulado",NOT(ISNUMBER(N806)),NOT(ISNUMBER(I806))),"",IF(INT(N806)=INT(I806),"Sí",IF(INT(N806)&gt;INT(I806),"Tarde","Antes")))</f>
        <v/>
      </c>
      <c r="S806" t="str">
        <f>IF(T806=0,"",IF(L806="","falta el estado",IF(NOT(ISNUMBER(MATCH(L806,Ajustes!$B$9:$B$17,0))),"el estado no es de la lista",IF(E806="","falta el cliente",IF(OR(AND(C806&lt;&gt;"",NOT(ISNUMBER(C806))),AND(I806&lt;&gt;"",NOT(ISNUMBER(I806))),AND(M806&lt;&gt;"",NOT(ISNUMBER(M806))),AND(N806&lt;&gt;"",NOT(ISNUMBER(N806)))),"hay una fecha mal escrita",IF(AND(H806&lt;&gt;"",NOT(ISNUMBER(H806))),"el importe no es un número",IF(C806="","falta «Recibido el»",IF(AND(L806&lt;&gt;"Recibido",L806&lt;&gt;"Anulado",I806=""),"falta la entrega acordada",IF(AND(L806&lt;&gt;"Recibido",L806&lt;&gt;"Anulado",M806=""),"falta la fecha del estado",IF(AND(OR(L806="Entregado",L806="Facturado",L806="Cobrado"),N806=""),"falta «Entregado el»",IF(AND(N806&lt;&gt;"",OR(L806="Recibido",L806="Confirmado",L806="Preparado",L806="En reparto")),"tiene «Entregado el»: cambia el estado",IF(OR(INT(C806)&gt;INT(Ajustes!$C$5),AND(M806&lt;&gt;"",INT(M806)&gt;INT(Ajustes!$C$5)),AND(N806&lt;&gt;"",INT(N806)&gt;INT(Ajustes!$C$5))),"hay una fecha posterior a hoy",IF(AND(M806&lt;&gt;"",INT(M806)&lt;INT(C806)),"la fecha del estado es anterior a «Recibido el»",IF(AND(N806&lt;&gt;"",INT(N806)&lt;INT(C806)),"«Entregado el» es anterior a «Recibido el»",""))))))))))))))</f>
        <v/>
      </c>
      <c r="T806">
        <f>IF(COUNTA(B806:P806)&gt;0,1,0)</f>
        <v>0</v>
      </c>
      <c r="U806" t="str">
        <f>IF(T806=0,"",IF(AND(L806="Recibido",M806=""),IF(C806="","",C806),IF(M806="","",M806)))</f>
        <v/>
      </c>
      <c r="V806" t="str">
        <f>IF(OR(T806=0,NOT(ISNUMBER(MATCH(L806,Ajustes!$B$9:$B$17,0)))),"",IF(INDEX(Ajustes!$C$9:$C$17,MATCH(L806,Ajustes!$B$9:$B$17,0))="","",INDEX(Ajustes!$C$9:$C$17,MATCH(L806,Ajustes!$B$9:$B$17,0))))</f>
        <v/>
      </c>
      <c r="W806">
        <f>IF(AND(T806=1,N806="",OR(L806="Recibido",L806="Confirmado",L806="Preparado",L806="En reparto",L806="Incidencia")),1,0)</f>
        <v>0</v>
      </c>
      <c r="X806">
        <f>IF(S806&lt;&gt;"",1,0)</f>
        <v>0</v>
      </c>
      <c r="Y806">
        <f>IF(A806&lt;&gt;"",1,0)</f>
        <v>0</v>
      </c>
      <c r="Z806">
        <f>IF(T806=1,ROW()-5,0)</f>
        <v>0</v>
      </c>
    </row>
    <row r="807">
      <c r="A807" s="21" t="str">
        <f>IF(T807=0,"",IF(S807&lt;&gt;"","Revisa: "&amp;S807,IF(OR(L807="Cobrado",L807="Anulado"),"",IF(AND(N807="",OR(L807="Recibido",L807="Confirmado",L807="Preparado",L807="En reparto",L807="Incidencia"),ISNUMBER(I807),INT(Ajustes!$C$5)&gt;INT(I807)),"Retrasado",IF(OR(L807="Entregado",L807="Facturado"),IF(AND(ISNUMBER(V807),ISNUMBER(N807),INT(Ajustes!$C$5)-INT(N807)&gt;V807),IF(L807="Entregado","Sin facturar","Cobro vencido"),""),IF(AND(ISNUMBER(V807),ISNUMBER(Q807),Q807&gt;V807),INDEX(Ajustes!$E$9:$E$17,MATCH(L807,Ajustes!$B$9:$B$17,0)),""))))))</f>
        <v/>
      </c>
      <c r="B807" s="22" t="n"/>
      <c r="C807" s="23" t="n"/>
      <c r="D807" s="24" t="n"/>
      <c r="E807" s="25" t="n"/>
      <c r="F807" s="25" t="n"/>
      <c r="G807" s="25" t="n"/>
      <c r="H807" s="26" t="n"/>
      <c r="I807" s="23" t="n"/>
      <c r="J807" s="25" t="n"/>
      <c r="K807" s="25" t="n"/>
      <c r="L807" s="25" t="n"/>
      <c r="M807" s="23" t="n"/>
      <c r="N807" s="23" t="n"/>
      <c r="O807" s="27" t="n"/>
      <c r="P807" s="25" t="n"/>
      <c r="Q807" s="28" t="str">
        <f>IF(OR(T807=0,L807="Cobrado",L807="Anulado",NOT(ISNUMBER(U807))),"",MAX(0,INT(Ajustes!$C$5)-INT(U807)))</f>
        <v/>
      </c>
      <c r="R807" s="28" t="str">
        <f>IF(OR(T807=0,L807="Anulado",NOT(ISNUMBER(N807)),NOT(ISNUMBER(I807))),"",IF(INT(N807)=INT(I807),"Sí",IF(INT(N807)&gt;INT(I807),"Tarde","Antes")))</f>
        <v/>
      </c>
      <c r="S807" t="str">
        <f>IF(T807=0,"",IF(L807="","falta el estado",IF(NOT(ISNUMBER(MATCH(L807,Ajustes!$B$9:$B$17,0))),"el estado no es de la lista",IF(E807="","falta el cliente",IF(OR(AND(C807&lt;&gt;"",NOT(ISNUMBER(C807))),AND(I807&lt;&gt;"",NOT(ISNUMBER(I807))),AND(M807&lt;&gt;"",NOT(ISNUMBER(M807))),AND(N807&lt;&gt;"",NOT(ISNUMBER(N807)))),"hay una fecha mal escrita",IF(AND(H807&lt;&gt;"",NOT(ISNUMBER(H807))),"el importe no es un número",IF(C807="","falta «Recibido el»",IF(AND(L807&lt;&gt;"Recibido",L807&lt;&gt;"Anulado",I807=""),"falta la entrega acordada",IF(AND(L807&lt;&gt;"Recibido",L807&lt;&gt;"Anulado",M807=""),"falta la fecha del estado",IF(AND(OR(L807="Entregado",L807="Facturado",L807="Cobrado"),N807=""),"falta «Entregado el»",IF(AND(N807&lt;&gt;"",OR(L807="Recibido",L807="Confirmado",L807="Preparado",L807="En reparto")),"tiene «Entregado el»: cambia el estado",IF(OR(INT(C807)&gt;INT(Ajustes!$C$5),AND(M807&lt;&gt;"",INT(M807)&gt;INT(Ajustes!$C$5)),AND(N807&lt;&gt;"",INT(N807)&gt;INT(Ajustes!$C$5))),"hay una fecha posterior a hoy",IF(AND(M807&lt;&gt;"",INT(M807)&lt;INT(C807)),"la fecha del estado es anterior a «Recibido el»",IF(AND(N807&lt;&gt;"",INT(N807)&lt;INT(C807)),"«Entregado el» es anterior a «Recibido el»",""))))))))))))))</f>
        <v/>
      </c>
      <c r="T807">
        <f>IF(COUNTA(B807:P807)&gt;0,1,0)</f>
        <v>0</v>
      </c>
      <c r="U807" t="str">
        <f>IF(T807=0,"",IF(AND(L807="Recibido",M807=""),IF(C807="","",C807),IF(M807="","",M807)))</f>
        <v/>
      </c>
      <c r="V807" t="str">
        <f>IF(OR(T807=0,NOT(ISNUMBER(MATCH(L807,Ajustes!$B$9:$B$17,0)))),"",IF(INDEX(Ajustes!$C$9:$C$17,MATCH(L807,Ajustes!$B$9:$B$17,0))="","",INDEX(Ajustes!$C$9:$C$17,MATCH(L807,Ajustes!$B$9:$B$17,0))))</f>
        <v/>
      </c>
      <c r="W807">
        <f>IF(AND(T807=1,N807="",OR(L807="Recibido",L807="Confirmado",L807="Preparado",L807="En reparto",L807="Incidencia")),1,0)</f>
        <v>0</v>
      </c>
      <c r="X807">
        <f>IF(S807&lt;&gt;"",1,0)</f>
        <v>0</v>
      </c>
      <c r="Y807">
        <f>IF(A807&lt;&gt;"",1,0)</f>
        <v>0</v>
      </c>
      <c r="Z807">
        <f>IF(T807=1,ROW()-5,0)</f>
        <v>0</v>
      </c>
    </row>
    <row r="808">
      <c r="A808" s="21" t="str">
        <f>IF(T808=0,"",IF(S808&lt;&gt;"","Revisa: "&amp;S808,IF(OR(L808="Cobrado",L808="Anulado"),"",IF(AND(N808="",OR(L808="Recibido",L808="Confirmado",L808="Preparado",L808="En reparto",L808="Incidencia"),ISNUMBER(I808),INT(Ajustes!$C$5)&gt;INT(I808)),"Retrasado",IF(OR(L808="Entregado",L808="Facturado"),IF(AND(ISNUMBER(V808),ISNUMBER(N808),INT(Ajustes!$C$5)-INT(N808)&gt;V808),IF(L808="Entregado","Sin facturar","Cobro vencido"),""),IF(AND(ISNUMBER(V808),ISNUMBER(Q808),Q808&gt;V808),INDEX(Ajustes!$E$9:$E$17,MATCH(L808,Ajustes!$B$9:$B$17,0)),""))))))</f>
        <v/>
      </c>
      <c r="B808" s="22" t="n"/>
      <c r="C808" s="23" t="n"/>
      <c r="D808" s="24" t="n"/>
      <c r="E808" s="25" t="n"/>
      <c r="F808" s="25" t="n"/>
      <c r="G808" s="25" t="n"/>
      <c r="H808" s="26" t="n"/>
      <c r="I808" s="23" t="n"/>
      <c r="J808" s="25" t="n"/>
      <c r="K808" s="25" t="n"/>
      <c r="L808" s="25" t="n"/>
      <c r="M808" s="23" t="n"/>
      <c r="N808" s="23" t="n"/>
      <c r="O808" s="27" t="n"/>
      <c r="P808" s="25" t="n"/>
      <c r="Q808" s="28" t="str">
        <f>IF(OR(T808=0,L808="Cobrado",L808="Anulado",NOT(ISNUMBER(U808))),"",MAX(0,INT(Ajustes!$C$5)-INT(U808)))</f>
        <v/>
      </c>
      <c r="R808" s="28" t="str">
        <f>IF(OR(T808=0,L808="Anulado",NOT(ISNUMBER(N808)),NOT(ISNUMBER(I808))),"",IF(INT(N808)=INT(I808),"Sí",IF(INT(N808)&gt;INT(I808),"Tarde","Antes")))</f>
        <v/>
      </c>
      <c r="S808" t="str">
        <f>IF(T808=0,"",IF(L808="","falta el estado",IF(NOT(ISNUMBER(MATCH(L808,Ajustes!$B$9:$B$17,0))),"el estado no es de la lista",IF(E808="","falta el cliente",IF(OR(AND(C808&lt;&gt;"",NOT(ISNUMBER(C808))),AND(I808&lt;&gt;"",NOT(ISNUMBER(I808))),AND(M808&lt;&gt;"",NOT(ISNUMBER(M808))),AND(N808&lt;&gt;"",NOT(ISNUMBER(N808)))),"hay una fecha mal escrita",IF(AND(H808&lt;&gt;"",NOT(ISNUMBER(H808))),"el importe no es un número",IF(C808="","falta «Recibido el»",IF(AND(L808&lt;&gt;"Recibido",L808&lt;&gt;"Anulado",I808=""),"falta la entrega acordada",IF(AND(L808&lt;&gt;"Recibido",L808&lt;&gt;"Anulado",M808=""),"falta la fecha del estado",IF(AND(OR(L808="Entregado",L808="Facturado",L808="Cobrado"),N808=""),"falta «Entregado el»",IF(AND(N808&lt;&gt;"",OR(L808="Recibido",L808="Confirmado",L808="Preparado",L808="En reparto")),"tiene «Entregado el»: cambia el estado",IF(OR(INT(C808)&gt;INT(Ajustes!$C$5),AND(M808&lt;&gt;"",INT(M808)&gt;INT(Ajustes!$C$5)),AND(N808&lt;&gt;"",INT(N808)&gt;INT(Ajustes!$C$5))),"hay una fecha posterior a hoy",IF(AND(M808&lt;&gt;"",INT(M808)&lt;INT(C808)),"la fecha del estado es anterior a «Recibido el»",IF(AND(N808&lt;&gt;"",INT(N808)&lt;INT(C808)),"«Entregado el» es anterior a «Recibido el»",""))))))))))))))</f>
        <v/>
      </c>
      <c r="T808">
        <f>IF(COUNTA(B808:P808)&gt;0,1,0)</f>
        <v>0</v>
      </c>
      <c r="U808" t="str">
        <f>IF(T808=0,"",IF(AND(L808="Recibido",M808=""),IF(C808="","",C808),IF(M808="","",M808)))</f>
        <v/>
      </c>
      <c r="V808" t="str">
        <f>IF(OR(T808=0,NOT(ISNUMBER(MATCH(L808,Ajustes!$B$9:$B$17,0)))),"",IF(INDEX(Ajustes!$C$9:$C$17,MATCH(L808,Ajustes!$B$9:$B$17,0))="","",INDEX(Ajustes!$C$9:$C$17,MATCH(L808,Ajustes!$B$9:$B$17,0))))</f>
        <v/>
      </c>
      <c r="W808">
        <f>IF(AND(T808=1,N808="",OR(L808="Recibido",L808="Confirmado",L808="Preparado",L808="En reparto",L808="Incidencia")),1,0)</f>
        <v>0</v>
      </c>
      <c r="X808">
        <f>IF(S808&lt;&gt;"",1,0)</f>
        <v>0</v>
      </c>
      <c r="Y808">
        <f>IF(A808&lt;&gt;"",1,0)</f>
        <v>0</v>
      </c>
      <c r="Z808">
        <f>IF(T808=1,ROW()-5,0)</f>
        <v>0</v>
      </c>
    </row>
    <row r="809">
      <c r="A809" s="21" t="str">
        <f>IF(T809=0,"",IF(S809&lt;&gt;"","Revisa: "&amp;S809,IF(OR(L809="Cobrado",L809="Anulado"),"",IF(AND(N809="",OR(L809="Recibido",L809="Confirmado",L809="Preparado",L809="En reparto",L809="Incidencia"),ISNUMBER(I809),INT(Ajustes!$C$5)&gt;INT(I809)),"Retrasado",IF(OR(L809="Entregado",L809="Facturado"),IF(AND(ISNUMBER(V809),ISNUMBER(N809),INT(Ajustes!$C$5)-INT(N809)&gt;V809),IF(L809="Entregado","Sin facturar","Cobro vencido"),""),IF(AND(ISNUMBER(V809),ISNUMBER(Q809),Q809&gt;V809),INDEX(Ajustes!$E$9:$E$17,MATCH(L809,Ajustes!$B$9:$B$17,0)),""))))))</f>
        <v/>
      </c>
      <c r="B809" s="22" t="n"/>
      <c r="C809" s="23" t="n"/>
      <c r="D809" s="24" t="n"/>
      <c r="E809" s="25" t="n"/>
      <c r="F809" s="25" t="n"/>
      <c r="G809" s="25" t="n"/>
      <c r="H809" s="26" t="n"/>
      <c r="I809" s="23" t="n"/>
      <c r="J809" s="25" t="n"/>
      <c r="K809" s="25" t="n"/>
      <c r="L809" s="25" t="n"/>
      <c r="M809" s="23" t="n"/>
      <c r="N809" s="23" t="n"/>
      <c r="O809" s="27" t="n"/>
      <c r="P809" s="25" t="n"/>
      <c r="Q809" s="28" t="str">
        <f>IF(OR(T809=0,L809="Cobrado",L809="Anulado",NOT(ISNUMBER(U809))),"",MAX(0,INT(Ajustes!$C$5)-INT(U809)))</f>
        <v/>
      </c>
      <c r="R809" s="28" t="str">
        <f>IF(OR(T809=0,L809="Anulado",NOT(ISNUMBER(N809)),NOT(ISNUMBER(I809))),"",IF(INT(N809)=INT(I809),"Sí",IF(INT(N809)&gt;INT(I809),"Tarde","Antes")))</f>
        <v/>
      </c>
      <c r="S809" t="str">
        <f>IF(T809=0,"",IF(L809="","falta el estado",IF(NOT(ISNUMBER(MATCH(L809,Ajustes!$B$9:$B$17,0))),"el estado no es de la lista",IF(E809="","falta el cliente",IF(OR(AND(C809&lt;&gt;"",NOT(ISNUMBER(C809))),AND(I809&lt;&gt;"",NOT(ISNUMBER(I809))),AND(M809&lt;&gt;"",NOT(ISNUMBER(M809))),AND(N809&lt;&gt;"",NOT(ISNUMBER(N809)))),"hay una fecha mal escrita",IF(AND(H809&lt;&gt;"",NOT(ISNUMBER(H809))),"el importe no es un número",IF(C809="","falta «Recibido el»",IF(AND(L809&lt;&gt;"Recibido",L809&lt;&gt;"Anulado",I809=""),"falta la entrega acordada",IF(AND(L809&lt;&gt;"Recibido",L809&lt;&gt;"Anulado",M809=""),"falta la fecha del estado",IF(AND(OR(L809="Entregado",L809="Facturado",L809="Cobrado"),N809=""),"falta «Entregado el»",IF(AND(N809&lt;&gt;"",OR(L809="Recibido",L809="Confirmado",L809="Preparado",L809="En reparto")),"tiene «Entregado el»: cambia el estado",IF(OR(INT(C809)&gt;INT(Ajustes!$C$5),AND(M809&lt;&gt;"",INT(M809)&gt;INT(Ajustes!$C$5)),AND(N809&lt;&gt;"",INT(N809)&gt;INT(Ajustes!$C$5))),"hay una fecha posterior a hoy",IF(AND(M809&lt;&gt;"",INT(M809)&lt;INT(C809)),"la fecha del estado es anterior a «Recibido el»",IF(AND(N809&lt;&gt;"",INT(N809)&lt;INT(C809)),"«Entregado el» es anterior a «Recibido el»",""))))))))))))))</f>
        <v/>
      </c>
      <c r="T809">
        <f>IF(COUNTA(B809:P809)&gt;0,1,0)</f>
        <v>0</v>
      </c>
      <c r="U809" t="str">
        <f>IF(T809=0,"",IF(AND(L809="Recibido",M809=""),IF(C809="","",C809),IF(M809="","",M809)))</f>
        <v/>
      </c>
      <c r="V809" t="str">
        <f>IF(OR(T809=0,NOT(ISNUMBER(MATCH(L809,Ajustes!$B$9:$B$17,0)))),"",IF(INDEX(Ajustes!$C$9:$C$17,MATCH(L809,Ajustes!$B$9:$B$17,0))="","",INDEX(Ajustes!$C$9:$C$17,MATCH(L809,Ajustes!$B$9:$B$17,0))))</f>
        <v/>
      </c>
      <c r="W809">
        <f>IF(AND(T809=1,N809="",OR(L809="Recibido",L809="Confirmado",L809="Preparado",L809="En reparto",L809="Incidencia")),1,0)</f>
        <v>0</v>
      </c>
      <c r="X809">
        <f>IF(S809&lt;&gt;"",1,0)</f>
        <v>0</v>
      </c>
      <c r="Y809">
        <f>IF(A809&lt;&gt;"",1,0)</f>
        <v>0</v>
      </c>
      <c r="Z809">
        <f>IF(T809=1,ROW()-5,0)</f>
        <v>0</v>
      </c>
    </row>
    <row r="810">
      <c r="A810" s="21" t="str">
        <f>IF(T810=0,"",IF(S810&lt;&gt;"","Revisa: "&amp;S810,IF(OR(L810="Cobrado",L810="Anulado"),"",IF(AND(N810="",OR(L810="Recibido",L810="Confirmado",L810="Preparado",L810="En reparto",L810="Incidencia"),ISNUMBER(I810),INT(Ajustes!$C$5)&gt;INT(I810)),"Retrasado",IF(OR(L810="Entregado",L810="Facturado"),IF(AND(ISNUMBER(V810),ISNUMBER(N810),INT(Ajustes!$C$5)-INT(N810)&gt;V810),IF(L810="Entregado","Sin facturar","Cobro vencido"),""),IF(AND(ISNUMBER(V810),ISNUMBER(Q810),Q810&gt;V810),INDEX(Ajustes!$E$9:$E$17,MATCH(L810,Ajustes!$B$9:$B$17,0)),""))))))</f>
        <v/>
      </c>
      <c r="B810" s="22" t="n"/>
      <c r="C810" s="23" t="n"/>
      <c r="D810" s="24" t="n"/>
      <c r="E810" s="25" t="n"/>
      <c r="F810" s="25" t="n"/>
      <c r="G810" s="25" t="n"/>
      <c r="H810" s="26" t="n"/>
      <c r="I810" s="23" t="n"/>
      <c r="J810" s="25" t="n"/>
      <c r="K810" s="25" t="n"/>
      <c r="L810" s="25" t="n"/>
      <c r="M810" s="23" t="n"/>
      <c r="N810" s="23" t="n"/>
      <c r="O810" s="27" t="n"/>
      <c r="P810" s="25" t="n"/>
      <c r="Q810" s="28" t="str">
        <f>IF(OR(T810=0,L810="Cobrado",L810="Anulado",NOT(ISNUMBER(U810))),"",MAX(0,INT(Ajustes!$C$5)-INT(U810)))</f>
        <v/>
      </c>
      <c r="R810" s="28" t="str">
        <f>IF(OR(T810=0,L810="Anulado",NOT(ISNUMBER(N810)),NOT(ISNUMBER(I810))),"",IF(INT(N810)=INT(I810),"Sí",IF(INT(N810)&gt;INT(I810),"Tarde","Antes")))</f>
        <v/>
      </c>
      <c r="S810" t="str">
        <f>IF(T810=0,"",IF(L810="","falta el estado",IF(NOT(ISNUMBER(MATCH(L810,Ajustes!$B$9:$B$17,0))),"el estado no es de la lista",IF(E810="","falta el cliente",IF(OR(AND(C810&lt;&gt;"",NOT(ISNUMBER(C810))),AND(I810&lt;&gt;"",NOT(ISNUMBER(I810))),AND(M810&lt;&gt;"",NOT(ISNUMBER(M810))),AND(N810&lt;&gt;"",NOT(ISNUMBER(N810)))),"hay una fecha mal escrita",IF(AND(H810&lt;&gt;"",NOT(ISNUMBER(H810))),"el importe no es un número",IF(C810="","falta «Recibido el»",IF(AND(L810&lt;&gt;"Recibido",L810&lt;&gt;"Anulado",I810=""),"falta la entrega acordada",IF(AND(L810&lt;&gt;"Recibido",L810&lt;&gt;"Anulado",M810=""),"falta la fecha del estado",IF(AND(OR(L810="Entregado",L810="Facturado",L810="Cobrado"),N810=""),"falta «Entregado el»",IF(AND(N810&lt;&gt;"",OR(L810="Recibido",L810="Confirmado",L810="Preparado",L810="En reparto")),"tiene «Entregado el»: cambia el estado",IF(OR(INT(C810)&gt;INT(Ajustes!$C$5),AND(M810&lt;&gt;"",INT(M810)&gt;INT(Ajustes!$C$5)),AND(N810&lt;&gt;"",INT(N810)&gt;INT(Ajustes!$C$5))),"hay una fecha posterior a hoy",IF(AND(M810&lt;&gt;"",INT(M810)&lt;INT(C810)),"la fecha del estado es anterior a «Recibido el»",IF(AND(N810&lt;&gt;"",INT(N810)&lt;INT(C810)),"«Entregado el» es anterior a «Recibido el»",""))))))))))))))</f>
        <v/>
      </c>
      <c r="T810">
        <f>IF(COUNTA(B810:P810)&gt;0,1,0)</f>
        <v>0</v>
      </c>
      <c r="U810" t="str">
        <f>IF(T810=0,"",IF(AND(L810="Recibido",M810=""),IF(C810="","",C810),IF(M810="","",M810)))</f>
        <v/>
      </c>
      <c r="V810" t="str">
        <f>IF(OR(T810=0,NOT(ISNUMBER(MATCH(L810,Ajustes!$B$9:$B$17,0)))),"",IF(INDEX(Ajustes!$C$9:$C$17,MATCH(L810,Ajustes!$B$9:$B$17,0))="","",INDEX(Ajustes!$C$9:$C$17,MATCH(L810,Ajustes!$B$9:$B$17,0))))</f>
        <v/>
      </c>
      <c r="W810">
        <f>IF(AND(T810=1,N810="",OR(L810="Recibido",L810="Confirmado",L810="Preparado",L810="En reparto",L810="Incidencia")),1,0)</f>
        <v>0</v>
      </c>
      <c r="X810">
        <f>IF(S810&lt;&gt;"",1,0)</f>
        <v>0</v>
      </c>
      <c r="Y810">
        <f>IF(A810&lt;&gt;"",1,0)</f>
        <v>0</v>
      </c>
      <c r="Z810">
        <f>IF(T810=1,ROW()-5,0)</f>
        <v>0</v>
      </c>
    </row>
    <row r="811">
      <c r="A811" s="21" t="str">
        <f>IF(T811=0,"",IF(S811&lt;&gt;"","Revisa: "&amp;S811,IF(OR(L811="Cobrado",L811="Anulado"),"",IF(AND(N811="",OR(L811="Recibido",L811="Confirmado",L811="Preparado",L811="En reparto",L811="Incidencia"),ISNUMBER(I811),INT(Ajustes!$C$5)&gt;INT(I811)),"Retrasado",IF(OR(L811="Entregado",L811="Facturado"),IF(AND(ISNUMBER(V811),ISNUMBER(N811),INT(Ajustes!$C$5)-INT(N811)&gt;V811),IF(L811="Entregado","Sin facturar","Cobro vencido"),""),IF(AND(ISNUMBER(V811),ISNUMBER(Q811),Q811&gt;V811),INDEX(Ajustes!$E$9:$E$17,MATCH(L811,Ajustes!$B$9:$B$17,0)),""))))))</f>
        <v/>
      </c>
      <c r="B811" s="22" t="n"/>
      <c r="C811" s="23" t="n"/>
      <c r="D811" s="24" t="n"/>
      <c r="E811" s="25" t="n"/>
      <c r="F811" s="25" t="n"/>
      <c r="G811" s="25" t="n"/>
      <c r="H811" s="26" t="n"/>
      <c r="I811" s="23" t="n"/>
      <c r="J811" s="25" t="n"/>
      <c r="K811" s="25" t="n"/>
      <c r="L811" s="25" t="n"/>
      <c r="M811" s="23" t="n"/>
      <c r="N811" s="23" t="n"/>
      <c r="O811" s="27" t="n"/>
      <c r="P811" s="25" t="n"/>
      <c r="Q811" s="28" t="str">
        <f>IF(OR(T811=0,L811="Cobrado",L811="Anulado",NOT(ISNUMBER(U811))),"",MAX(0,INT(Ajustes!$C$5)-INT(U811)))</f>
        <v/>
      </c>
      <c r="R811" s="28" t="str">
        <f>IF(OR(T811=0,L811="Anulado",NOT(ISNUMBER(N811)),NOT(ISNUMBER(I811))),"",IF(INT(N811)=INT(I811),"Sí",IF(INT(N811)&gt;INT(I811),"Tarde","Antes")))</f>
        <v/>
      </c>
      <c r="S811" t="str">
        <f>IF(T811=0,"",IF(L811="","falta el estado",IF(NOT(ISNUMBER(MATCH(L811,Ajustes!$B$9:$B$17,0))),"el estado no es de la lista",IF(E811="","falta el cliente",IF(OR(AND(C811&lt;&gt;"",NOT(ISNUMBER(C811))),AND(I811&lt;&gt;"",NOT(ISNUMBER(I811))),AND(M811&lt;&gt;"",NOT(ISNUMBER(M811))),AND(N811&lt;&gt;"",NOT(ISNUMBER(N811)))),"hay una fecha mal escrita",IF(AND(H811&lt;&gt;"",NOT(ISNUMBER(H811))),"el importe no es un número",IF(C811="","falta «Recibido el»",IF(AND(L811&lt;&gt;"Recibido",L811&lt;&gt;"Anulado",I811=""),"falta la entrega acordada",IF(AND(L811&lt;&gt;"Recibido",L811&lt;&gt;"Anulado",M811=""),"falta la fecha del estado",IF(AND(OR(L811="Entregado",L811="Facturado",L811="Cobrado"),N811=""),"falta «Entregado el»",IF(AND(N811&lt;&gt;"",OR(L811="Recibido",L811="Confirmado",L811="Preparado",L811="En reparto")),"tiene «Entregado el»: cambia el estado",IF(OR(INT(C811)&gt;INT(Ajustes!$C$5),AND(M811&lt;&gt;"",INT(M811)&gt;INT(Ajustes!$C$5)),AND(N811&lt;&gt;"",INT(N811)&gt;INT(Ajustes!$C$5))),"hay una fecha posterior a hoy",IF(AND(M811&lt;&gt;"",INT(M811)&lt;INT(C811)),"la fecha del estado es anterior a «Recibido el»",IF(AND(N811&lt;&gt;"",INT(N811)&lt;INT(C811)),"«Entregado el» es anterior a «Recibido el»",""))))))))))))))</f>
        <v/>
      </c>
      <c r="T811">
        <f>IF(COUNTA(B811:P811)&gt;0,1,0)</f>
        <v>0</v>
      </c>
      <c r="U811" t="str">
        <f>IF(T811=0,"",IF(AND(L811="Recibido",M811=""),IF(C811="","",C811),IF(M811="","",M811)))</f>
        <v/>
      </c>
      <c r="V811" t="str">
        <f>IF(OR(T811=0,NOT(ISNUMBER(MATCH(L811,Ajustes!$B$9:$B$17,0)))),"",IF(INDEX(Ajustes!$C$9:$C$17,MATCH(L811,Ajustes!$B$9:$B$17,0))="","",INDEX(Ajustes!$C$9:$C$17,MATCH(L811,Ajustes!$B$9:$B$17,0))))</f>
        <v/>
      </c>
      <c r="W811">
        <f>IF(AND(T811=1,N811="",OR(L811="Recibido",L811="Confirmado",L811="Preparado",L811="En reparto",L811="Incidencia")),1,0)</f>
        <v>0</v>
      </c>
      <c r="X811">
        <f>IF(S811&lt;&gt;"",1,0)</f>
        <v>0</v>
      </c>
      <c r="Y811">
        <f>IF(A811&lt;&gt;"",1,0)</f>
        <v>0</v>
      </c>
      <c r="Z811">
        <f>IF(T811=1,ROW()-5,0)</f>
        <v>0</v>
      </c>
    </row>
    <row r="812">
      <c r="A812" s="21" t="str">
        <f>IF(T812=0,"",IF(S812&lt;&gt;"","Revisa: "&amp;S812,IF(OR(L812="Cobrado",L812="Anulado"),"",IF(AND(N812="",OR(L812="Recibido",L812="Confirmado",L812="Preparado",L812="En reparto",L812="Incidencia"),ISNUMBER(I812),INT(Ajustes!$C$5)&gt;INT(I812)),"Retrasado",IF(OR(L812="Entregado",L812="Facturado"),IF(AND(ISNUMBER(V812),ISNUMBER(N812),INT(Ajustes!$C$5)-INT(N812)&gt;V812),IF(L812="Entregado","Sin facturar","Cobro vencido"),""),IF(AND(ISNUMBER(V812),ISNUMBER(Q812),Q812&gt;V812),INDEX(Ajustes!$E$9:$E$17,MATCH(L812,Ajustes!$B$9:$B$17,0)),""))))))</f>
        <v/>
      </c>
      <c r="B812" s="22" t="n"/>
      <c r="C812" s="23" t="n"/>
      <c r="D812" s="24" t="n"/>
      <c r="E812" s="25" t="n"/>
      <c r="F812" s="25" t="n"/>
      <c r="G812" s="25" t="n"/>
      <c r="H812" s="26" t="n"/>
      <c r="I812" s="23" t="n"/>
      <c r="J812" s="25" t="n"/>
      <c r="K812" s="25" t="n"/>
      <c r="L812" s="25" t="n"/>
      <c r="M812" s="23" t="n"/>
      <c r="N812" s="23" t="n"/>
      <c r="O812" s="27" t="n"/>
      <c r="P812" s="25" t="n"/>
      <c r="Q812" s="28" t="str">
        <f>IF(OR(T812=0,L812="Cobrado",L812="Anulado",NOT(ISNUMBER(U812))),"",MAX(0,INT(Ajustes!$C$5)-INT(U812)))</f>
        <v/>
      </c>
      <c r="R812" s="28" t="str">
        <f>IF(OR(T812=0,L812="Anulado",NOT(ISNUMBER(N812)),NOT(ISNUMBER(I812))),"",IF(INT(N812)=INT(I812),"Sí",IF(INT(N812)&gt;INT(I812),"Tarde","Antes")))</f>
        <v/>
      </c>
      <c r="S812" t="str">
        <f>IF(T812=0,"",IF(L812="","falta el estado",IF(NOT(ISNUMBER(MATCH(L812,Ajustes!$B$9:$B$17,0))),"el estado no es de la lista",IF(E812="","falta el cliente",IF(OR(AND(C812&lt;&gt;"",NOT(ISNUMBER(C812))),AND(I812&lt;&gt;"",NOT(ISNUMBER(I812))),AND(M812&lt;&gt;"",NOT(ISNUMBER(M812))),AND(N812&lt;&gt;"",NOT(ISNUMBER(N812)))),"hay una fecha mal escrita",IF(AND(H812&lt;&gt;"",NOT(ISNUMBER(H812))),"el importe no es un número",IF(C812="","falta «Recibido el»",IF(AND(L812&lt;&gt;"Recibido",L812&lt;&gt;"Anulado",I812=""),"falta la entrega acordada",IF(AND(L812&lt;&gt;"Recibido",L812&lt;&gt;"Anulado",M812=""),"falta la fecha del estado",IF(AND(OR(L812="Entregado",L812="Facturado",L812="Cobrado"),N812=""),"falta «Entregado el»",IF(AND(N812&lt;&gt;"",OR(L812="Recibido",L812="Confirmado",L812="Preparado",L812="En reparto")),"tiene «Entregado el»: cambia el estado",IF(OR(INT(C812)&gt;INT(Ajustes!$C$5),AND(M812&lt;&gt;"",INT(M812)&gt;INT(Ajustes!$C$5)),AND(N812&lt;&gt;"",INT(N812)&gt;INT(Ajustes!$C$5))),"hay una fecha posterior a hoy",IF(AND(M812&lt;&gt;"",INT(M812)&lt;INT(C812)),"la fecha del estado es anterior a «Recibido el»",IF(AND(N812&lt;&gt;"",INT(N812)&lt;INT(C812)),"«Entregado el» es anterior a «Recibido el»",""))))))))))))))</f>
        <v/>
      </c>
      <c r="T812">
        <f>IF(COUNTA(B812:P812)&gt;0,1,0)</f>
        <v>0</v>
      </c>
      <c r="U812" t="str">
        <f>IF(T812=0,"",IF(AND(L812="Recibido",M812=""),IF(C812="","",C812),IF(M812="","",M812)))</f>
        <v/>
      </c>
      <c r="V812" t="str">
        <f>IF(OR(T812=0,NOT(ISNUMBER(MATCH(L812,Ajustes!$B$9:$B$17,0)))),"",IF(INDEX(Ajustes!$C$9:$C$17,MATCH(L812,Ajustes!$B$9:$B$17,0))="","",INDEX(Ajustes!$C$9:$C$17,MATCH(L812,Ajustes!$B$9:$B$17,0))))</f>
        <v/>
      </c>
      <c r="W812">
        <f>IF(AND(T812=1,N812="",OR(L812="Recibido",L812="Confirmado",L812="Preparado",L812="En reparto",L812="Incidencia")),1,0)</f>
        <v>0</v>
      </c>
      <c r="X812">
        <f>IF(S812&lt;&gt;"",1,0)</f>
        <v>0</v>
      </c>
      <c r="Y812">
        <f>IF(A812&lt;&gt;"",1,0)</f>
        <v>0</v>
      </c>
      <c r="Z812">
        <f>IF(T812=1,ROW()-5,0)</f>
        <v>0</v>
      </c>
    </row>
    <row r="813">
      <c r="A813" s="21" t="str">
        <f>IF(T813=0,"",IF(S813&lt;&gt;"","Revisa: "&amp;S813,IF(OR(L813="Cobrado",L813="Anulado"),"",IF(AND(N813="",OR(L813="Recibido",L813="Confirmado",L813="Preparado",L813="En reparto",L813="Incidencia"),ISNUMBER(I813),INT(Ajustes!$C$5)&gt;INT(I813)),"Retrasado",IF(OR(L813="Entregado",L813="Facturado"),IF(AND(ISNUMBER(V813),ISNUMBER(N813),INT(Ajustes!$C$5)-INT(N813)&gt;V813),IF(L813="Entregado","Sin facturar","Cobro vencido"),""),IF(AND(ISNUMBER(V813),ISNUMBER(Q813),Q813&gt;V813),INDEX(Ajustes!$E$9:$E$17,MATCH(L813,Ajustes!$B$9:$B$17,0)),""))))))</f>
        <v/>
      </c>
      <c r="B813" s="22" t="n"/>
      <c r="C813" s="23" t="n"/>
      <c r="D813" s="24" t="n"/>
      <c r="E813" s="25" t="n"/>
      <c r="F813" s="25" t="n"/>
      <c r="G813" s="25" t="n"/>
      <c r="H813" s="26" t="n"/>
      <c r="I813" s="23" t="n"/>
      <c r="J813" s="25" t="n"/>
      <c r="K813" s="25" t="n"/>
      <c r="L813" s="25" t="n"/>
      <c r="M813" s="23" t="n"/>
      <c r="N813" s="23" t="n"/>
      <c r="O813" s="27" t="n"/>
      <c r="P813" s="25" t="n"/>
      <c r="Q813" s="28" t="str">
        <f>IF(OR(T813=0,L813="Cobrado",L813="Anulado",NOT(ISNUMBER(U813))),"",MAX(0,INT(Ajustes!$C$5)-INT(U813)))</f>
        <v/>
      </c>
      <c r="R813" s="28" t="str">
        <f>IF(OR(T813=0,L813="Anulado",NOT(ISNUMBER(N813)),NOT(ISNUMBER(I813))),"",IF(INT(N813)=INT(I813),"Sí",IF(INT(N813)&gt;INT(I813),"Tarde","Antes")))</f>
        <v/>
      </c>
      <c r="S813" t="str">
        <f>IF(T813=0,"",IF(L813="","falta el estado",IF(NOT(ISNUMBER(MATCH(L813,Ajustes!$B$9:$B$17,0))),"el estado no es de la lista",IF(E813="","falta el cliente",IF(OR(AND(C813&lt;&gt;"",NOT(ISNUMBER(C813))),AND(I813&lt;&gt;"",NOT(ISNUMBER(I813))),AND(M813&lt;&gt;"",NOT(ISNUMBER(M813))),AND(N813&lt;&gt;"",NOT(ISNUMBER(N813)))),"hay una fecha mal escrita",IF(AND(H813&lt;&gt;"",NOT(ISNUMBER(H813))),"el importe no es un número",IF(C813="","falta «Recibido el»",IF(AND(L813&lt;&gt;"Recibido",L813&lt;&gt;"Anulado",I813=""),"falta la entrega acordada",IF(AND(L813&lt;&gt;"Recibido",L813&lt;&gt;"Anulado",M813=""),"falta la fecha del estado",IF(AND(OR(L813="Entregado",L813="Facturado",L813="Cobrado"),N813=""),"falta «Entregado el»",IF(AND(N813&lt;&gt;"",OR(L813="Recibido",L813="Confirmado",L813="Preparado",L813="En reparto")),"tiene «Entregado el»: cambia el estado",IF(OR(INT(C813)&gt;INT(Ajustes!$C$5),AND(M813&lt;&gt;"",INT(M813)&gt;INT(Ajustes!$C$5)),AND(N813&lt;&gt;"",INT(N813)&gt;INT(Ajustes!$C$5))),"hay una fecha posterior a hoy",IF(AND(M813&lt;&gt;"",INT(M813)&lt;INT(C813)),"la fecha del estado es anterior a «Recibido el»",IF(AND(N813&lt;&gt;"",INT(N813)&lt;INT(C813)),"«Entregado el» es anterior a «Recibido el»",""))))))))))))))</f>
        <v/>
      </c>
      <c r="T813">
        <f>IF(COUNTA(B813:P813)&gt;0,1,0)</f>
        <v>0</v>
      </c>
      <c r="U813" t="str">
        <f>IF(T813=0,"",IF(AND(L813="Recibido",M813=""),IF(C813="","",C813),IF(M813="","",M813)))</f>
        <v/>
      </c>
      <c r="V813" t="str">
        <f>IF(OR(T813=0,NOT(ISNUMBER(MATCH(L813,Ajustes!$B$9:$B$17,0)))),"",IF(INDEX(Ajustes!$C$9:$C$17,MATCH(L813,Ajustes!$B$9:$B$17,0))="","",INDEX(Ajustes!$C$9:$C$17,MATCH(L813,Ajustes!$B$9:$B$17,0))))</f>
        <v/>
      </c>
      <c r="W813">
        <f>IF(AND(T813=1,N813="",OR(L813="Recibido",L813="Confirmado",L813="Preparado",L813="En reparto",L813="Incidencia")),1,0)</f>
        <v>0</v>
      </c>
      <c r="X813">
        <f>IF(S813&lt;&gt;"",1,0)</f>
        <v>0</v>
      </c>
      <c r="Y813">
        <f>IF(A813&lt;&gt;"",1,0)</f>
        <v>0</v>
      </c>
      <c r="Z813">
        <f>IF(T813=1,ROW()-5,0)</f>
        <v>0</v>
      </c>
    </row>
    <row r="814">
      <c r="A814" s="21" t="str">
        <f>IF(T814=0,"",IF(S814&lt;&gt;"","Revisa: "&amp;S814,IF(OR(L814="Cobrado",L814="Anulado"),"",IF(AND(N814="",OR(L814="Recibido",L814="Confirmado",L814="Preparado",L814="En reparto",L814="Incidencia"),ISNUMBER(I814),INT(Ajustes!$C$5)&gt;INT(I814)),"Retrasado",IF(OR(L814="Entregado",L814="Facturado"),IF(AND(ISNUMBER(V814),ISNUMBER(N814),INT(Ajustes!$C$5)-INT(N814)&gt;V814),IF(L814="Entregado","Sin facturar","Cobro vencido"),""),IF(AND(ISNUMBER(V814),ISNUMBER(Q814),Q814&gt;V814),INDEX(Ajustes!$E$9:$E$17,MATCH(L814,Ajustes!$B$9:$B$17,0)),""))))))</f>
        <v/>
      </c>
      <c r="B814" s="22" t="n"/>
      <c r="C814" s="23" t="n"/>
      <c r="D814" s="24" t="n"/>
      <c r="E814" s="25" t="n"/>
      <c r="F814" s="25" t="n"/>
      <c r="G814" s="25" t="n"/>
      <c r="H814" s="26" t="n"/>
      <c r="I814" s="23" t="n"/>
      <c r="J814" s="25" t="n"/>
      <c r="K814" s="25" t="n"/>
      <c r="L814" s="25" t="n"/>
      <c r="M814" s="23" t="n"/>
      <c r="N814" s="23" t="n"/>
      <c r="O814" s="27" t="n"/>
      <c r="P814" s="25" t="n"/>
      <c r="Q814" s="28" t="str">
        <f>IF(OR(T814=0,L814="Cobrado",L814="Anulado",NOT(ISNUMBER(U814))),"",MAX(0,INT(Ajustes!$C$5)-INT(U814)))</f>
        <v/>
      </c>
      <c r="R814" s="28" t="str">
        <f>IF(OR(T814=0,L814="Anulado",NOT(ISNUMBER(N814)),NOT(ISNUMBER(I814))),"",IF(INT(N814)=INT(I814),"Sí",IF(INT(N814)&gt;INT(I814),"Tarde","Antes")))</f>
        <v/>
      </c>
      <c r="S814" t="str">
        <f>IF(T814=0,"",IF(L814="","falta el estado",IF(NOT(ISNUMBER(MATCH(L814,Ajustes!$B$9:$B$17,0))),"el estado no es de la lista",IF(E814="","falta el cliente",IF(OR(AND(C814&lt;&gt;"",NOT(ISNUMBER(C814))),AND(I814&lt;&gt;"",NOT(ISNUMBER(I814))),AND(M814&lt;&gt;"",NOT(ISNUMBER(M814))),AND(N814&lt;&gt;"",NOT(ISNUMBER(N814)))),"hay una fecha mal escrita",IF(AND(H814&lt;&gt;"",NOT(ISNUMBER(H814))),"el importe no es un número",IF(C814="","falta «Recibido el»",IF(AND(L814&lt;&gt;"Recibido",L814&lt;&gt;"Anulado",I814=""),"falta la entrega acordada",IF(AND(L814&lt;&gt;"Recibido",L814&lt;&gt;"Anulado",M814=""),"falta la fecha del estado",IF(AND(OR(L814="Entregado",L814="Facturado",L814="Cobrado"),N814=""),"falta «Entregado el»",IF(AND(N814&lt;&gt;"",OR(L814="Recibido",L814="Confirmado",L814="Preparado",L814="En reparto")),"tiene «Entregado el»: cambia el estado",IF(OR(INT(C814)&gt;INT(Ajustes!$C$5),AND(M814&lt;&gt;"",INT(M814)&gt;INT(Ajustes!$C$5)),AND(N814&lt;&gt;"",INT(N814)&gt;INT(Ajustes!$C$5))),"hay una fecha posterior a hoy",IF(AND(M814&lt;&gt;"",INT(M814)&lt;INT(C814)),"la fecha del estado es anterior a «Recibido el»",IF(AND(N814&lt;&gt;"",INT(N814)&lt;INT(C814)),"«Entregado el» es anterior a «Recibido el»",""))))))))))))))</f>
        <v/>
      </c>
      <c r="T814">
        <f>IF(COUNTA(B814:P814)&gt;0,1,0)</f>
        <v>0</v>
      </c>
      <c r="U814" t="str">
        <f>IF(T814=0,"",IF(AND(L814="Recibido",M814=""),IF(C814="","",C814),IF(M814="","",M814)))</f>
        <v/>
      </c>
      <c r="V814" t="str">
        <f>IF(OR(T814=0,NOT(ISNUMBER(MATCH(L814,Ajustes!$B$9:$B$17,0)))),"",IF(INDEX(Ajustes!$C$9:$C$17,MATCH(L814,Ajustes!$B$9:$B$17,0))="","",INDEX(Ajustes!$C$9:$C$17,MATCH(L814,Ajustes!$B$9:$B$17,0))))</f>
        <v/>
      </c>
      <c r="W814">
        <f>IF(AND(T814=1,N814="",OR(L814="Recibido",L814="Confirmado",L814="Preparado",L814="En reparto",L814="Incidencia")),1,0)</f>
        <v>0</v>
      </c>
      <c r="X814">
        <f>IF(S814&lt;&gt;"",1,0)</f>
        <v>0</v>
      </c>
      <c r="Y814">
        <f>IF(A814&lt;&gt;"",1,0)</f>
        <v>0</v>
      </c>
      <c r="Z814">
        <f>IF(T814=1,ROW()-5,0)</f>
        <v>0</v>
      </c>
    </row>
    <row r="815">
      <c r="A815" s="21" t="str">
        <f>IF(T815=0,"",IF(S815&lt;&gt;"","Revisa: "&amp;S815,IF(OR(L815="Cobrado",L815="Anulado"),"",IF(AND(N815="",OR(L815="Recibido",L815="Confirmado",L815="Preparado",L815="En reparto",L815="Incidencia"),ISNUMBER(I815),INT(Ajustes!$C$5)&gt;INT(I815)),"Retrasado",IF(OR(L815="Entregado",L815="Facturado"),IF(AND(ISNUMBER(V815),ISNUMBER(N815),INT(Ajustes!$C$5)-INT(N815)&gt;V815),IF(L815="Entregado","Sin facturar","Cobro vencido"),""),IF(AND(ISNUMBER(V815),ISNUMBER(Q815),Q815&gt;V815),INDEX(Ajustes!$E$9:$E$17,MATCH(L815,Ajustes!$B$9:$B$17,0)),""))))))</f>
        <v/>
      </c>
      <c r="B815" s="22" t="n"/>
      <c r="C815" s="23" t="n"/>
      <c r="D815" s="24" t="n"/>
      <c r="E815" s="25" t="n"/>
      <c r="F815" s="25" t="n"/>
      <c r="G815" s="25" t="n"/>
      <c r="H815" s="26" t="n"/>
      <c r="I815" s="23" t="n"/>
      <c r="J815" s="25" t="n"/>
      <c r="K815" s="25" t="n"/>
      <c r="L815" s="25" t="n"/>
      <c r="M815" s="23" t="n"/>
      <c r="N815" s="23" t="n"/>
      <c r="O815" s="27" t="n"/>
      <c r="P815" s="25" t="n"/>
      <c r="Q815" s="28" t="str">
        <f>IF(OR(T815=0,L815="Cobrado",L815="Anulado",NOT(ISNUMBER(U815))),"",MAX(0,INT(Ajustes!$C$5)-INT(U815)))</f>
        <v/>
      </c>
      <c r="R815" s="28" t="str">
        <f>IF(OR(T815=0,L815="Anulado",NOT(ISNUMBER(N815)),NOT(ISNUMBER(I815))),"",IF(INT(N815)=INT(I815),"Sí",IF(INT(N815)&gt;INT(I815),"Tarde","Antes")))</f>
        <v/>
      </c>
      <c r="S815" t="str">
        <f>IF(T815=0,"",IF(L815="","falta el estado",IF(NOT(ISNUMBER(MATCH(L815,Ajustes!$B$9:$B$17,0))),"el estado no es de la lista",IF(E815="","falta el cliente",IF(OR(AND(C815&lt;&gt;"",NOT(ISNUMBER(C815))),AND(I815&lt;&gt;"",NOT(ISNUMBER(I815))),AND(M815&lt;&gt;"",NOT(ISNUMBER(M815))),AND(N815&lt;&gt;"",NOT(ISNUMBER(N815)))),"hay una fecha mal escrita",IF(AND(H815&lt;&gt;"",NOT(ISNUMBER(H815))),"el importe no es un número",IF(C815="","falta «Recibido el»",IF(AND(L815&lt;&gt;"Recibido",L815&lt;&gt;"Anulado",I815=""),"falta la entrega acordada",IF(AND(L815&lt;&gt;"Recibido",L815&lt;&gt;"Anulado",M815=""),"falta la fecha del estado",IF(AND(OR(L815="Entregado",L815="Facturado",L815="Cobrado"),N815=""),"falta «Entregado el»",IF(AND(N815&lt;&gt;"",OR(L815="Recibido",L815="Confirmado",L815="Preparado",L815="En reparto")),"tiene «Entregado el»: cambia el estado",IF(OR(INT(C815)&gt;INT(Ajustes!$C$5),AND(M815&lt;&gt;"",INT(M815)&gt;INT(Ajustes!$C$5)),AND(N815&lt;&gt;"",INT(N815)&gt;INT(Ajustes!$C$5))),"hay una fecha posterior a hoy",IF(AND(M815&lt;&gt;"",INT(M815)&lt;INT(C815)),"la fecha del estado es anterior a «Recibido el»",IF(AND(N815&lt;&gt;"",INT(N815)&lt;INT(C815)),"«Entregado el» es anterior a «Recibido el»",""))))))))))))))</f>
        <v/>
      </c>
      <c r="T815">
        <f>IF(COUNTA(B815:P815)&gt;0,1,0)</f>
        <v>0</v>
      </c>
      <c r="U815" t="str">
        <f>IF(T815=0,"",IF(AND(L815="Recibido",M815=""),IF(C815="","",C815),IF(M815="","",M815)))</f>
        <v/>
      </c>
      <c r="V815" t="str">
        <f>IF(OR(T815=0,NOT(ISNUMBER(MATCH(L815,Ajustes!$B$9:$B$17,0)))),"",IF(INDEX(Ajustes!$C$9:$C$17,MATCH(L815,Ajustes!$B$9:$B$17,0))="","",INDEX(Ajustes!$C$9:$C$17,MATCH(L815,Ajustes!$B$9:$B$17,0))))</f>
        <v/>
      </c>
      <c r="W815">
        <f>IF(AND(T815=1,N815="",OR(L815="Recibido",L815="Confirmado",L815="Preparado",L815="En reparto",L815="Incidencia")),1,0)</f>
        <v>0</v>
      </c>
      <c r="X815">
        <f>IF(S815&lt;&gt;"",1,0)</f>
        <v>0</v>
      </c>
      <c r="Y815">
        <f>IF(A815&lt;&gt;"",1,0)</f>
        <v>0</v>
      </c>
      <c r="Z815">
        <f>IF(T815=1,ROW()-5,0)</f>
        <v>0</v>
      </c>
    </row>
    <row r="816">
      <c r="A816" s="21" t="str">
        <f>IF(T816=0,"",IF(S816&lt;&gt;"","Revisa: "&amp;S816,IF(OR(L816="Cobrado",L816="Anulado"),"",IF(AND(N816="",OR(L816="Recibido",L816="Confirmado",L816="Preparado",L816="En reparto",L816="Incidencia"),ISNUMBER(I816),INT(Ajustes!$C$5)&gt;INT(I816)),"Retrasado",IF(OR(L816="Entregado",L816="Facturado"),IF(AND(ISNUMBER(V816),ISNUMBER(N816),INT(Ajustes!$C$5)-INT(N816)&gt;V816),IF(L816="Entregado","Sin facturar","Cobro vencido"),""),IF(AND(ISNUMBER(V816),ISNUMBER(Q816),Q816&gt;V816),INDEX(Ajustes!$E$9:$E$17,MATCH(L816,Ajustes!$B$9:$B$17,0)),""))))))</f>
        <v/>
      </c>
      <c r="B816" s="22" t="n"/>
      <c r="C816" s="23" t="n"/>
      <c r="D816" s="24" t="n"/>
      <c r="E816" s="25" t="n"/>
      <c r="F816" s="25" t="n"/>
      <c r="G816" s="25" t="n"/>
      <c r="H816" s="26" t="n"/>
      <c r="I816" s="23" t="n"/>
      <c r="J816" s="25" t="n"/>
      <c r="K816" s="25" t="n"/>
      <c r="L816" s="25" t="n"/>
      <c r="M816" s="23" t="n"/>
      <c r="N816" s="23" t="n"/>
      <c r="O816" s="27" t="n"/>
      <c r="P816" s="25" t="n"/>
      <c r="Q816" s="28" t="str">
        <f>IF(OR(T816=0,L816="Cobrado",L816="Anulado",NOT(ISNUMBER(U816))),"",MAX(0,INT(Ajustes!$C$5)-INT(U816)))</f>
        <v/>
      </c>
      <c r="R816" s="28" t="str">
        <f>IF(OR(T816=0,L816="Anulado",NOT(ISNUMBER(N816)),NOT(ISNUMBER(I816))),"",IF(INT(N816)=INT(I816),"Sí",IF(INT(N816)&gt;INT(I816),"Tarde","Antes")))</f>
        <v/>
      </c>
      <c r="S816" t="str">
        <f>IF(T816=0,"",IF(L816="","falta el estado",IF(NOT(ISNUMBER(MATCH(L816,Ajustes!$B$9:$B$17,0))),"el estado no es de la lista",IF(E816="","falta el cliente",IF(OR(AND(C816&lt;&gt;"",NOT(ISNUMBER(C816))),AND(I816&lt;&gt;"",NOT(ISNUMBER(I816))),AND(M816&lt;&gt;"",NOT(ISNUMBER(M816))),AND(N816&lt;&gt;"",NOT(ISNUMBER(N816)))),"hay una fecha mal escrita",IF(AND(H816&lt;&gt;"",NOT(ISNUMBER(H816))),"el importe no es un número",IF(C816="","falta «Recibido el»",IF(AND(L816&lt;&gt;"Recibido",L816&lt;&gt;"Anulado",I816=""),"falta la entrega acordada",IF(AND(L816&lt;&gt;"Recibido",L816&lt;&gt;"Anulado",M816=""),"falta la fecha del estado",IF(AND(OR(L816="Entregado",L816="Facturado",L816="Cobrado"),N816=""),"falta «Entregado el»",IF(AND(N816&lt;&gt;"",OR(L816="Recibido",L816="Confirmado",L816="Preparado",L816="En reparto")),"tiene «Entregado el»: cambia el estado",IF(OR(INT(C816)&gt;INT(Ajustes!$C$5),AND(M816&lt;&gt;"",INT(M816)&gt;INT(Ajustes!$C$5)),AND(N816&lt;&gt;"",INT(N816)&gt;INT(Ajustes!$C$5))),"hay una fecha posterior a hoy",IF(AND(M816&lt;&gt;"",INT(M816)&lt;INT(C816)),"la fecha del estado es anterior a «Recibido el»",IF(AND(N816&lt;&gt;"",INT(N816)&lt;INT(C816)),"«Entregado el» es anterior a «Recibido el»",""))))))))))))))</f>
        <v/>
      </c>
      <c r="T816">
        <f>IF(COUNTA(B816:P816)&gt;0,1,0)</f>
        <v>0</v>
      </c>
      <c r="U816" t="str">
        <f>IF(T816=0,"",IF(AND(L816="Recibido",M816=""),IF(C816="","",C816),IF(M816="","",M816)))</f>
        <v/>
      </c>
      <c r="V816" t="str">
        <f>IF(OR(T816=0,NOT(ISNUMBER(MATCH(L816,Ajustes!$B$9:$B$17,0)))),"",IF(INDEX(Ajustes!$C$9:$C$17,MATCH(L816,Ajustes!$B$9:$B$17,0))="","",INDEX(Ajustes!$C$9:$C$17,MATCH(L816,Ajustes!$B$9:$B$17,0))))</f>
        <v/>
      </c>
      <c r="W816">
        <f>IF(AND(T816=1,N816="",OR(L816="Recibido",L816="Confirmado",L816="Preparado",L816="En reparto",L816="Incidencia")),1,0)</f>
        <v>0</v>
      </c>
      <c r="X816">
        <f>IF(S816&lt;&gt;"",1,0)</f>
        <v>0</v>
      </c>
      <c r="Y816">
        <f>IF(A816&lt;&gt;"",1,0)</f>
        <v>0</v>
      </c>
      <c r="Z816">
        <f>IF(T816=1,ROW()-5,0)</f>
        <v>0</v>
      </c>
    </row>
    <row r="817">
      <c r="A817" s="21" t="str">
        <f>IF(T817=0,"",IF(S817&lt;&gt;"","Revisa: "&amp;S817,IF(OR(L817="Cobrado",L817="Anulado"),"",IF(AND(N817="",OR(L817="Recibido",L817="Confirmado",L817="Preparado",L817="En reparto",L817="Incidencia"),ISNUMBER(I817),INT(Ajustes!$C$5)&gt;INT(I817)),"Retrasado",IF(OR(L817="Entregado",L817="Facturado"),IF(AND(ISNUMBER(V817),ISNUMBER(N817),INT(Ajustes!$C$5)-INT(N817)&gt;V817),IF(L817="Entregado","Sin facturar","Cobro vencido"),""),IF(AND(ISNUMBER(V817),ISNUMBER(Q817),Q817&gt;V817),INDEX(Ajustes!$E$9:$E$17,MATCH(L817,Ajustes!$B$9:$B$17,0)),""))))))</f>
        <v/>
      </c>
      <c r="B817" s="22" t="n"/>
      <c r="C817" s="23" t="n"/>
      <c r="D817" s="24" t="n"/>
      <c r="E817" s="25" t="n"/>
      <c r="F817" s="25" t="n"/>
      <c r="G817" s="25" t="n"/>
      <c r="H817" s="26" t="n"/>
      <c r="I817" s="23" t="n"/>
      <c r="J817" s="25" t="n"/>
      <c r="K817" s="25" t="n"/>
      <c r="L817" s="25" t="n"/>
      <c r="M817" s="23" t="n"/>
      <c r="N817" s="23" t="n"/>
      <c r="O817" s="27" t="n"/>
      <c r="P817" s="25" t="n"/>
      <c r="Q817" s="28" t="str">
        <f>IF(OR(T817=0,L817="Cobrado",L817="Anulado",NOT(ISNUMBER(U817))),"",MAX(0,INT(Ajustes!$C$5)-INT(U817)))</f>
        <v/>
      </c>
      <c r="R817" s="28" t="str">
        <f>IF(OR(T817=0,L817="Anulado",NOT(ISNUMBER(N817)),NOT(ISNUMBER(I817))),"",IF(INT(N817)=INT(I817),"Sí",IF(INT(N817)&gt;INT(I817),"Tarde","Antes")))</f>
        <v/>
      </c>
      <c r="S817" t="str">
        <f>IF(T817=0,"",IF(L817="","falta el estado",IF(NOT(ISNUMBER(MATCH(L817,Ajustes!$B$9:$B$17,0))),"el estado no es de la lista",IF(E817="","falta el cliente",IF(OR(AND(C817&lt;&gt;"",NOT(ISNUMBER(C817))),AND(I817&lt;&gt;"",NOT(ISNUMBER(I817))),AND(M817&lt;&gt;"",NOT(ISNUMBER(M817))),AND(N817&lt;&gt;"",NOT(ISNUMBER(N817)))),"hay una fecha mal escrita",IF(AND(H817&lt;&gt;"",NOT(ISNUMBER(H817))),"el importe no es un número",IF(C817="","falta «Recibido el»",IF(AND(L817&lt;&gt;"Recibido",L817&lt;&gt;"Anulado",I817=""),"falta la entrega acordada",IF(AND(L817&lt;&gt;"Recibido",L817&lt;&gt;"Anulado",M817=""),"falta la fecha del estado",IF(AND(OR(L817="Entregado",L817="Facturado",L817="Cobrado"),N817=""),"falta «Entregado el»",IF(AND(N817&lt;&gt;"",OR(L817="Recibido",L817="Confirmado",L817="Preparado",L817="En reparto")),"tiene «Entregado el»: cambia el estado",IF(OR(INT(C817)&gt;INT(Ajustes!$C$5),AND(M817&lt;&gt;"",INT(M817)&gt;INT(Ajustes!$C$5)),AND(N817&lt;&gt;"",INT(N817)&gt;INT(Ajustes!$C$5))),"hay una fecha posterior a hoy",IF(AND(M817&lt;&gt;"",INT(M817)&lt;INT(C817)),"la fecha del estado es anterior a «Recibido el»",IF(AND(N817&lt;&gt;"",INT(N817)&lt;INT(C817)),"«Entregado el» es anterior a «Recibido el»",""))))))))))))))</f>
        <v/>
      </c>
      <c r="T817">
        <f>IF(COUNTA(B817:P817)&gt;0,1,0)</f>
        <v>0</v>
      </c>
      <c r="U817" t="str">
        <f>IF(T817=0,"",IF(AND(L817="Recibido",M817=""),IF(C817="","",C817),IF(M817="","",M817)))</f>
        <v/>
      </c>
      <c r="V817" t="str">
        <f>IF(OR(T817=0,NOT(ISNUMBER(MATCH(L817,Ajustes!$B$9:$B$17,0)))),"",IF(INDEX(Ajustes!$C$9:$C$17,MATCH(L817,Ajustes!$B$9:$B$17,0))="","",INDEX(Ajustes!$C$9:$C$17,MATCH(L817,Ajustes!$B$9:$B$17,0))))</f>
        <v/>
      </c>
      <c r="W817">
        <f>IF(AND(T817=1,N817="",OR(L817="Recibido",L817="Confirmado",L817="Preparado",L817="En reparto",L817="Incidencia")),1,0)</f>
        <v>0</v>
      </c>
      <c r="X817">
        <f>IF(S817&lt;&gt;"",1,0)</f>
        <v>0</v>
      </c>
      <c r="Y817">
        <f>IF(A817&lt;&gt;"",1,0)</f>
        <v>0</v>
      </c>
      <c r="Z817">
        <f>IF(T817=1,ROW()-5,0)</f>
        <v>0</v>
      </c>
    </row>
    <row r="818">
      <c r="A818" s="21" t="str">
        <f>IF(T818=0,"",IF(S818&lt;&gt;"","Revisa: "&amp;S818,IF(OR(L818="Cobrado",L818="Anulado"),"",IF(AND(N818="",OR(L818="Recibido",L818="Confirmado",L818="Preparado",L818="En reparto",L818="Incidencia"),ISNUMBER(I818),INT(Ajustes!$C$5)&gt;INT(I818)),"Retrasado",IF(OR(L818="Entregado",L818="Facturado"),IF(AND(ISNUMBER(V818),ISNUMBER(N818),INT(Ajustes!$C$5)-INT(N818)&gt;V818),IF(L818="Entregado","Sin facturar","Cobro vencido"),""),IF(AND(ISNUMBER(V818),ISNUMBER(Q818),Q818&gt;V818),INDEX(Ajustes!$E$9:$E$17,MATCH(L818,Ajustes!$B$9:$B$17,0)),""))))))</f>
        <v/>
      </c>
      <c r="B818" s="22" t="n"/>
      <c r="C818" s="23" t="n"/>
      <c r="D818" s="24" t="n"/>
      <c r="E818" s="25" t="n"/>
      <c r="F818" s="25" t="n"/>
      <c r="G818" s="25" t="n"/>
      <c r="H818" s="26" t="n"/>
      <c r="I818" s="23" t="n"/>
      <c r="J818" s="25" t="n"/>
      <c r="K818" s="25" t="n"/>
      <c r="L818" s="25" t="n"/>
      <c r="M818" s="23" t="n"/>
      <c r="N818" s="23" t="n"/>
      <c r="O818" s="27" t="n"/>
      <c r="P818" s="25" t="n"/>
      <c r="Q818" s="28" t="str">
        <f>IF(OR(T818=0,L818="Cobrado",L818="Anulado",NOT(ISNUMBER(U818))),"",MAX(0,INT(Ajustes!$C$5)-INT(U818)))</f>
        <v/>
      </c>
      <c r="R818" s="28" t="str">
        <f>IF(OR(T818=0,L818="Anulado",NOT(ISNUMBER(N818)),NOT(ISNUMBER(I818))),"",IF(INT(N818)=INT(I818),"Sí",IF(INT(N818)&gt;INT(I818),"Tarde","Antes")))</f>
        <v/>
      </c>
      <c r="S818" t="str">
        <f>IF(T818=0,"",IF(L818="","falta el estado",IF(NOT(ISNUMBER(MATCH(L818,Ajustes!$B$9:$B$17,0))),"el estado no es de la lista",IF(E818="","falta el cliente",IF(OR(AND(C818&lt;&gt;"",NOT(ISNUMBER(C818))),AND(I818&lt;&gt;"",NOT(ISNUMBER(I818))),AND(M818&lt;&gt;"",NOT(ISNUMBER(M818))),AND(N818&lt;&gt;"",NOT(ISNUMBER(N818)))),"hay una fecha mal escrita",IF(AND(H818&lt;&gt;"",NOT(ISNUMBER(H818))),"el importe no es un número",IF(C818="","falta «Recibido el»",IF(AND(L818&lt;&gt;"Recibido",L818&lt;&gt;"Anulado",I818=""),"falta la entrega acordada",IF(AND(L818&lt;&gt;"Recibido",L818&lt;&gt;"Anulado",M818=""),"falta la fecha del estado",IF(AND(OR(L818="Entregado",L818="Facturado",L818="Cobrado"),N818=""),"falta «Entregado el»",IF(AND(N818&lt;&gt;"",OR(L818="Recibido",L818="Confirmado",L818="Preparado",L818="En reparto")),"tiene «Entregado el»: cambia el estado",IF(OR(INT(C818)&gt;INT(Ajustes!$C$5),AND(M818&lt;&gt;"",INT(M818)&gt;INT(Ajustes!$C$5)),AND(N818&lt;&gt;"",INT(N818)&gt;INT(Ajustes!$C$5))),"hay una fecha posterior a hoy",IF(AND(M818&lt;&gt;"",INT(M818)&lt;INT(C818)),"la fecha del estado es anterior a «Recibido el»",IF(AND(N818&lt;&gt;"",INT(N818)&lt;INT(C818)),"«Entregado el» es anterior a «Recibido el»",""))))))))))))))</f>
        <v/>
      </c>
      <c r="T818">
        <f>IF(COUNTA(B818:P818)&gt;0,1,0)</f>
        <v>0</v>
      </c>
      <c r="U818" t="str">
        <f>IF(T818=0,"",IF(AND(L818="Recibido",M818=""),IF(C818="","",C818),IF(M818="","",M818)))</f>
        <v/>
      </c>
      <c r="V818" t="str">
        <f>IF(OR(T818=0,NOT(ISNUMBER(MATCH(L818,Ajustes!$B$9:$B$17,0)))),"",IF(INDEX(Ajustes!$C$9:$C$17,MATCH(L818,Ajustes!$B$9:$B$17,0))="","",INDEX(Ajustes!$C$9:$C$17,MATCH(L818,Ajustes!$B$9:$B$17,0))))</f>
        <v/>
      </c>
      <c r="W818">
        <f>IF(AND(T818=1,N818="",OR(L818="Recibido",L818="Confirmado",L818="Preparado",L818="En reparto",L818="Incidencia")),1,0)</f>
        <v>0</v>
      </c>
      <c r="X818">
        <f>IF(S818&lt;&gt;"",1,0)</f>
        <v>0</v>
      </c>
      <c r="Y818">
        <f>IF(A818&lt;&gt;"",1,0)</f>
        <v>0</v>
      </c>
      <c r="Z818">
        <f>IF(T818=1,ROW()-5,0)</f>
        <v>0</v>
      </c>
    </row>
    <row r="819">
      <c r="A819" s="21" t="str">
        <f>IF(T819=0,"",IF(S819&lt;&gt;"","Revisa: "&amp;S819,IF(OR(L819="Cobrado",L819="Anulado"),"",IF(AND(N819="",OR(L819="Recibido",L819="Confirmado",L819="Preparado",L819="En reparto",L819="Incidencia"),ISNUMBER(I819),INT(Ajustes!$C$5)&gt;INT(I819)),"Retrasado",IF(OR(L819="Entregado",L819="Facturado"),IF(AND(ISNUMBER(V819),ISNUMBER(N819),INT(Ajustes!$C$5)-INT(N819)&gt;V819),IF(L819="Entregado","Sin facturar","Cobro vencido"),""),IF(AND(ISNUMBER(V819),ISNUMBER(Q819),Q819&gt;V819),INDEX(Ajustes!$E$9:$E$17,MATCH(L819,Ajustes!$B$9:$B$17,0)),""))))))</f>
        <v/>
      </c>
      <c r="B819" s="22" t="n"/>
      <c r="C819" s="23" t="n"/>
      <c r="D819" s="24" t="n"/>
      <c r="E819" s="25" t="n"/>
      <c r="F819" s="25" t="n"/>
      <c r="G819" s="25" t="n"/>
      <c r="H819" s="26" t="n"/>
      <c r="I819" s="23" t="n"/>
      <c r="J819" s="25" t="n"/>
      <c r="K819" s="25" t="n"/>
      <c r="L819" s="25" t="n"/>
      <c r="M819" s="23" t="n"/>
      <c r="N819" s="23" t="n"/>
      <c r="O819" s="27" t="n"/>
      <c r="P819" s="25" t="n"/>
      <c r="Q819" s="28" t="str">
        <f>IF(OR(T819=0,L819="Cobrado",L819="Anulado",NOT(ISNUMBER(U819))),"",MAX(0,INT(Ajustes!$C$5)-INT(U819)))</f>
        <v/>
      </c>
      <c r="R819" s="28" t="str">
        <f>IF(OR(T819=0,L819="Anulado",NOT(ISNUMBER(N819)),NOT(ISNUMBER(I819))),"",IF(INT(N819)=INT(I819),"Sí",IF(INT(N819)&gt;INT(I819),"Tarde","Antes")))</f>
        <v/>
      </c>
      <c r="S819" t="str">
        <f>IF(T819=0,"",IF(L819="","falta el estado",IF(NOT(ISNUMBER(MATCH(L819,Ajustes!$B$9:$B$17,0))),"el estado no es de la lista",IF(E819="","falta el cliente",IF(OR(AND(C819&lt;&gt;"",NOT(ISNUMBER(C819))),AND(I819&lt;&gt;"",NOT(ISNUMBER(I819))),AND(M819&lt;&gt;"",NOT(ISNUMBER(M819))),AND(N819&lt;&gt;"",NOT(ISNUMBER(N819)))),"hay una fecha mal escrita",IF(AND(H819&lt;&gt;"",NOT(ISNUMBER(H819))),"el importe no es un número",IF(C819="","falta «Recibido el»",IF(AND(L819&lt;&gt;"Recibido",L819&lt;&gt;"Anulado",I819=""),"falta la entrega acordada",IF(AND(L819&lt;&gt;"Recibido",L819&lt;&gt;"Anulado",M819=""),"falta la fecha del estado",IF(AND(OR(L819="Entregado",L819="Facturado",L819="Cobrado"),N819=""),"falta «Entregado el»",IF(AND(N819&lt;&gt;"",OR(L819="Recibido",L819="Confirmado",L819="Preparado",L819="En reparto")),"tiene «Entregado el»: cambia el estado",IF(OR(INT(C819)&gt;INT(Ajustes!$C$5),AND(M819&lt;&gt;"",INT(M819)&gt;INT(Ajustes!$C$5)),AND(N819&lt;&gt;"",INT(N819)&gt;INT(Ajustes!$C$5))),"hay una fecha posterior a hoy",IF(AND(M819&lt;&gt;"",INT(M819)&lt;INT(C819)),"la fecha del estado es anterior a «Recibido el»",IF(AND(N819&lt;&gt;"",INT(N819)&lt;INT(C819)),"«Entregado el» es anterior a «Recibido el»",""))))))))))))))</f>
        <v/>
      </c>
      <c r="T819">
        <f>IF(COUNTA(B819:P819)&gt;0,1,0)</f>
        <v>0</v>
      </c>
      <c r="U819" t="str">
        <f>IF(T819=0,"",IF(AND(L819="Recibido",M819=""),IF(C819="","",C819),IF(M819="","",M819)))</f>
        <v/>
      </c>
      <c r="V819" t="str">
        <f>IF(OR(T819=0,NOT(ISNUMBER(MATCH(L819,Ajustes!$B$9:$B$17,0)))),"",IF(INDEX(Ajustes!$C$9:$C$17,MATCH(L819,Ajustes!$B$9:$B$17,0))="","",INDEX(Ajustes!$C$9:$C$17,MATCH(L819,Ajustes!$B$9:$B$17,0))))</f>
        <v/>
      </c>
      <c r="W819">
        <f>IF(AND(T819=1,N819="",OR(L819="Recibido",L819="Confirmado",L819="Preparado",L819="En reparto",L819="Incidencia")),1,0)</f>
        <v>0</v>
      </c>
      <c r="X819">
        <f>IF(S819&lt;&gt;"",1,0)</f>
        <v>0</v>
      </c>
      <c r="Y819">
        <f>IF(A819&lt;&gt;"",1,0)</f>
        <v>0</v>
      </c>
      <c r="Z819">
        <f>IF(T819=1,ROW()-5,0)</f>
        <v>0</v>
      </c>
    </row>
    <row r="820">
      <c r="A820" s="21" t="str">
        <f>IF(T820=0,"",IF(S820&lt;&gt;"","Revisa: "&amp;S820,IF(OR(L820="Cobrado",L820="Anulado"),"",IF(AND(N820="",OR(L820="Recibido",L820="Confirmado",L820="Preparado",L820="En reparto",L820="Incidencia"),ISNUMBER(I820),INT(Ajustes!$C$5)&gt;INT(I820)),"Retrasado",IF(OR(L820="Entregado",L820="Facturado"),IF(AND(ISNUMBER(V820),ISNUMBER(N820),INT(Ajustes!$C$5)-INT(N820)&gt;V820),IF(L820="Entregado","Sin facturar","Cobro vencido"),""),IF(AND(ISNUMBER(V820),ISNUMBER(Q820),Q820&gt;V820),INDEX(Ajustes!$E$9:$E$17,MATCH(L820,Ajustes!$B$9:$B$17,0)),""))))))</f>
        <v/>
      </c>
      <c r="B820" s="22" t="n"/>
      <c r="C820" s="23" t="n"/>
      <c r="D820" s="24" t="n"/>
      <c r="E820" s="25" t="n"/>
      <c r="F820" s="25" t="n"/>
      <c r="G820" s="25" t="n"/>
      <c r="H820" s="26" t="n"/>
      <c r="I820" s="23" t="n"/>
      <c r="J820" s="25" t="n"/>
      <c r="K820" s="25" t="n"/>
      <c r="L820" s="25" t="n"/>
      <c r="M820" s="23" t="n"/>
      <c r="N820" s="23" t="n"/>
      <c r="O820" s="27" t="n"/>
      <c r="P820" s="25" t="n"/>
      <c r="Q820" s="28" t="str">
        <f>IF(OR(T820=0,L820="Cobrado",L820="Anulado",NOT(ISNUMBER(U820))),"",MAX(0,INT(Ajustes!$C$5)-INT(U820)))</f>
        <v/>
      </c>
      <c r="R820" s="28" t="str">
        <f>IF(OR(T820=0,L820="Anulado",NOT(ISNUMBER(N820)),NOT(ISNUMBER(I820))),"",IF(INT(N820)=INT(I820),"Sí",IF(INT(N820)&gt;INT(I820),"Tarde","Antes")))</f>
        <v/>
      </c>
      <c r="S820" t="str">
        <f>IF(T820=0,"",IF(L820="","falta el estado",IF(NOT(ISNUMBER(MATCH(L820,Ajustes!$B$9:$B$17,0))),"el estado no es de la lista",IF(E820="","falta el cliente",IF(OR(AND(C820&lt;&gt;"",NOT(ISNUMBER(C820))),AND(I820&lt;&gt;"",NOT(ISNUMBER(I820))),AND(M820&lt;&gt;"",NOT(ISNUMBER(M820))),AND(N820&lt;&gt;"",NOT(ISNUMBER(N820)))),"hay una fecha mal escrita",IF(AND(H820&lt;&gt;"",NOT(ISNUMBER(H820))),"el importe no es un número",IF(C820="","falta «Recibido el»",IF(AND(L820&lt;&gt;"Recibido",L820&lt;&gt;"Anulado",I820=""),"falta la entrega acordada",IF(AND(L820&lt;&gt;"Recibido",L820&lt;&gt;"Anulado",M820=""),"falta la fecha del estado",IF(AND(OR(L820="Entregado",L820="Facturado",L820="Cobrado"),N820=""),"falta «Entregado el»",IF(AND(N820&lt;&gt;"",OR(L820="Recibido",L820="Confirmado",L820="Preparado",L820="En reparto")),"tiene «Entregado el»: cambia el estado",IF(OR(INT(C820)&gt;INT(Ajustes!$C$5),AND(M820&lt;&gt;"",INT(M820)&gt;INT(Ajustes!$C$5)),AND(N820&lt;&gt;"",INT(N820)&gt;INT(Ajustes!$C$5))),"hay una fecha posterior a hoy",IF(AND(M820&lt;&gt;"",INT(M820)&lt;INT(C820)),"la fecha del estado es anterior a «Recibido el»",IF(AND(N820&lt;&gt;"",INT(N820)&lt;INT(C820)),"«Entregado el» es anterior a «Recibido el»",""))))))))))))))</f>
        <v/>
      </c>
      <c r="T820">
        <f>IF(COUNTA(B820:P820)&gt;0,1,0)</f>
        <v>0</v>
      </c>
      <c r="U820" t="str">
        <f>IF(T820=0,"",IF(AND(L820="Recibido",M820=""),IF(C820="","",C820),IF(M820="","",M820)))</f>
        <v/>
      </c>
      <c r="V820" t="str">
        <f>IF(OR(T820=0,NOT(ISNUMBER(MATCH(L820,Ajustes!$B$9:$B$17,0)))),"",IF(INDEX(Ajustes!$C$9:$C$17,MATCH(L820,Ajustes!$B$9:$B$17,0))="","",INDEX(Ajustes!$C$9:$C$17,MATCH(L820,Ajustes!$B$9:$B$17,0))))</f>
        <v/>
      </c>
      <c r="W820">
        <f>IF(AND(T820=1,N820="",OR(L820="Recibido",L820="Confirmado",L820="Preparado",L820="En reparto",L820="Incidencia")),1,0)</f>
        <v>0</v>
      </c>
      <c r="X820">
        <f>IF(S820&lt;&gt;"",1,0)</f>
        <v>0</v>
      </c>
      <c r="Y820">
        <f>IF(A820&lt;&gt;"",1,0)</f>
        <v>0</v>
      </c>
      <c r="Z820">
        <f>IF(T820=1,ROW()-5,0)</f>
        <v>0</v>
      </c>
    </row>
    <row r="821">
      <c r="A821" s="21" t="str">
        <f>IF(T821=0,"",IF(S821&lt;&gt;"","Revisa: "&amp;S821,IF(OR(L821="Cobrado",L821="Anulado"),"",IF(AND(N821="",OR(L821="Recibido",L821="Confirmado",L821="Preparado",L821="En reparto",L821="Incidencia"),ISNUMBER(I821),INT(Ajustes!$C$5)&gt;INT(I821)),"Retrasado",IF(OR(L821="Entregado",L821="Facturado"),IF(AND(ISNUMBER(V821),ISNUMBER(N821),INT(Ajustes!$C$5)-INT(N821)&gt;V821),IF(L821="Entregado","Sin facturar","Cobro vencido"),""),IF(AND(ISNUMBER(V821),ISNUMBER(Q821),Q821&gt;V821),INDEX(Ajustes!$E$9:$E$17,MATCH(L821,Ajustes!$B$9:$B$17,0)),""))))))</f>
        <v/>
      </c>
      <c r="B821" s="22" t="n"/>
      <c r="C821" s="23" t="n"/>
      <c r="D821" s="24" t="n"/>
      <c r="E821" s="25" t="n"/>
      <c r="F821" s="25" t="n"/>
      <c r="G821" s="25" t="n"/>
      <c r="H821" s="26" t="n"/>
      <c r="I821" s="23" t="n"/>
      <c r="J821" s="25" t="n"/>
      <c r="K821" s="25" t="n"/>
      <c r="L821" s="25" t="n"/>
      <c r="M821" s="23" t="n"/>
      <c r="N821" s="23" t="n"/>
      <c r="O821" s="27" t="n"/>
      <c r="P821" s="25" t="n"/>
      <c r="Q821" s="28" t="str">
        <f>IF(OR(T821=0,L821="Cobrado",L821="Anulado",NOT(ISNUMBER(U821))),"",MAX(0,INT(Ajustes!$C$5)-INT(U821)))</f>
        <v/>
      </c>
      <c r="R821" s="28" t="str">
        <f>IF(OR(T821=0,L821="Anulado",NOT(ISNUMBER(N821)),NOT(ISNUMBER(I821))),"",IF(INT(N821)=INT(I821),"Sí",IF(INT(N821)&gt;INT(I821),"Tarde","Antes")))</f>
        <v/>
      </c>
      <c r="S821" t="str">
        <f>IF(T821=0,"",IF(L821="","falta el estado",IF(NOT(ISNUMBER(MATCH(L821,Ajustes!$B$9:$B$17,0))),"el estado no es de la lista",IF(E821="","falta el cliente",IF(OR(AND(C821&lt;&gt;"",NOT(ISNUMBER(C821))),AND(I821&lt;&gt;"",NOT(ISNUMBER(I821))),AND(M821&lt;&gt;"",NOT(ISNUMBER(M821))),AND(N821&lt;&gt;"",NOT(ISNUMBER(N821)))),"hay una fecha mal escrita",IF(AND(H821&lt;&gt;"",NOT(ISNUMBER(H821))),"el importe no es un número",IF(C821="","falta «Recibido el»",IF(AND(L821&lt;&gt;"Recibido",L821&lt;&gt;"Anulado",I821=""),"falta la entrega acordada",IF(AND(L821&lt;&gt;"Recibido",L821&lt;&gt;"Anulado",M821=""),"falta la fecha del estado",IF(AND(OR(L821="Entregado",L821="Facturado",L821="Cobrado"),N821=""),"falta «Entregado el»",IF(AND(N821&lt;&gt;"",OR(L821="Recibido",L821="Confirmado",L821="Preparado",L821="En reparto")),"tiene «Entregado el»: cambia el estado",IF(OR(INT(C821)&gt;INT(Ajustes!$C$5),AND(M821&lt;&gt;"",INT(M821)&gt;INT(Ajustes!$C$5)),AND(N821&lt;&gt;"",INT(N821)&gt;INT(Ajustes!$C$5))),"hay una fecha posterior a hoy",IF(AND(M821&lt;&gt;"",INT(M821)&lt;INT(C821)),"la fecha del estado es anterior a «Recibido el»",IF(AND(N821&lt;&gt;"",INT(N821)&lt;INT(C821)),"«Entregado el» es anterior a «Recibido el»",""))))))))))))))</f>
        <v/>
      </c>
      <c r="T821">
        <f>IF(COUNTA(B821:P821)&gt;0,1,0)</f>
        <v>0</v>
      </c>
      <c r="U821" t="str">
        <f>IF(T821=0,"",IF(AND(L821="Recibido",M821=""),IF(C821="","",C821),IF(M821="","",M821)))</f>
        <v/>
      </c>
      <c r="V821" t="str">
        <f>IF(OR(T821=0,NOT(ISNUMBER(MATCH(L821,Ajustes!$B$9:$B$17,0)))),"",IF(INDEX(Ajustes!$C$9:$C$17,MATCH(L821,Ajustes!$B$9:$B$17,0))="","",INDEX(Ajustes!$C$9:$C$17,MATCH(L821,Ajustes!$B$9:$B$17,0))))</f>
        <v/>
      </c>
      <c r="W821">
        <f>IF(AND(T821=1,N821="",OR(L821="Recibido",L821="Confirmado",L821="Preparado",L821="En reparto",L821="Incidencia")),1,0)</f>
        <v>0</v>
      </c>
      <c r="X821">
        <f>IF(S821&lt;&gt;"",1,0)</f>
        <v>0</v>
      </c>
      <c r="Y821">
        <f>IF(A821&lt;&gt;"",1,0)</f>
        <v>0</v>
      </c>
      <c r="Z821">
        <f>IF(T821=1,ROW()-5,0)</f>
        <v>0</v>
      </c>
    </row>
    <row r="822">
      <c r="A822" s="21" t="str">
        <f>IF(T822=0,"",IF(S822&lt;&gt;"","Revisa: "&amp;S822,IF(OR(L822="Cobrado",L822="Anulado"),"",IF(AND(N822="",OR(L822="Recibido",L822="Confirmado",L822="Preparado",L822="En reparto",L822="Incidencia"),ISNUMBER(I822),INT(Ajustes!$C$5)&gt;INT(I822)),"Retrasado",IF(OR(L822="Entregado",L822="Facturado"),IF(AND(ISNUMBER(V822),ISNUMBER(N822),INT(Ajustes!$C$5)-INT(N822)&gt;V822),IF(L822="Entregado","Sin facturar","Cobro vencido"),""),IF(AND(ISNUMBER(V822),ISNUMBER(Q822),Q822&gt;V822),INDEX(Ajustes!$E$9:$E$17,MATCH(L822,Ajustes!$B$9:$B$17,0)),""))))))</f>
        <v/>
      </c>
      <c r="B822" s="22" t="n"/>
      <c r="C822" s="23" t="n"/>
      <c r="D822" s="24" t="n"/>
      <c r="E822" s="25" t="n"/>
      <c r="F822" s="25" t="n"/>
      <c r="G822" s="25" t="n"/>
      <c r="H822" s="26" t="n"/>
      <c r="I822" s="23" t="n"/>
      <c r="J822" s="25" t="n"/>
      <c r="K822" s="25" t="n"/>
      <c r="L822" s="25" t="n"/>
      <c r="M822" s="23" t="n"/>
      <c r="N822" s="23" t="n"/>
      <c r="O822" s="27" t="n"/>
      <c r="P822" s="25" t="n"/>
      <c r="Q822" s="28" t="str">
        <f>IF(OR(T822=0,L822="Cobrado",L822="Anulado",NOT(ISNUMBER(U822))),"",MAX(0,INT(Ajustes!$C$5)-INT(U822)))</f>
        <v/>
      </c>
      <c r="R822" s="28" t="str">
        <f>IF(OR(T822=0,L822="Anulado",NOT(ISNUMBER(N822)),NOT(ISNUMBER(I822))),"",IF(INT(N822)=INT(I822),"Sí",IF(INT(N822)&gt;INT(I822),"Tarde","Antes")))</f>
        <v/>
      </c>
      <c r="S822" t="str">
        <f>IF(T822=0,"",IF(L822="","falta el estado",IF(NOT(ISNUMBER(MATCH(L822,Ajustes!$B$9:$B$17,0))),"el estado no es de la lista",IF(E822="","falta el cliente",IF(OR(AND(C822&lt;&gt;"",NOT(ISNUMBER(C822))),AND(I822&lt;&gt;"",NOT(ISNUMBER(I822))),AND(M822&lt;&gt;"",NOT(ISNUMBER(M822))),AND(N822&lt;&gt;"",NOT(ISNUMBER(N822)))),"hay una fecha mal escrita",IF(AND(H822&lt;&gt;"",NOT(ISNUMBER(H822))),"el importe no es un número",IF(C822="","falta «Recibido el»",IF(AND(L822&lt;&gt;"Recibido",L822&lt;&gt;"Anulado",I822=""),"falta la entrega acordada",IF(AND(L822&lt;&gt;"Recibido",L822&lt;&gt;"Anulado",M822=""),"falta la fecha del estado",IF(AND(OR(L822="Entregado",L822="Facturado",L822="Cobrado"),N822=""),"falta «Entregado el»",IF(AND(N822&lt;&gt;"",OR(L822="Recibido",L822="Confirmado",L822="Preparado",L822="En reparto")),"tiene «Entregado el»: cambia el estado",IF(OR(INT(C822)&gt;INT(Ajustes!$C$5),AND(M822&lt;&gt;"",INT(M822)&gt;INT(Ajustes!$C$5)),AND(N822&lt;&gt;"",INT(N822)&gt;INT(Ajustes!$C$5))),"hay una fecha posterior a hoy",IF(AND(M822&lt;&gt;"",INT(M822)&lt;INT(C822)),"la fecha del estado es anterior a «Recibido el»",IF(AND(N822&lt;&gt;"",INT(N822)&lt;INT(C822)),"«Entregado el» es anterior a «Recibido el»",""))))))))))))))</f>
        <v/>
      </c>
      <c r="T822">
        <f>IF(COUNTA(B822:P822)&gt;0,1,0)</f>
        <v>0</v>
      </c>
      <c r="U822" t="str">
        <f>IF(T822=0,"",IF(AND(L822="Recibido",M822=""),IF(C822="","",C822),IF(M822="","",M822)))</f>
        <v/>
      </c>
      <c r="V822" t="str">
        <f>IF(OR(T822=0,NOT(ISNUMBER(MATCH(L822,Ajustes!$B$9:$B$17,0)))),"",IF(INDEX(Ajustes!$C$9:$C$17,MATCH(L822,Ajustes!$B$9:$B$17,0))="","",INDEX(Ajustes!$C$9:$C$17,MATCH(L822,Ajustes!$B$9:$B$17,0))))</f>
        <v/>
      </c>
      <c r="W822">
        <f>IF(AND(T822=1,N822="",OR(L822="Recibido",L822="Confirmado",L822="Preparado",L822="En reparto",L822="Incidencia")),1,0)</f>
        <v>0</v>
      </c>
      <c r="X822">
        <f>IF(S822&lt;&gt;"",1,0)</f>
        <v>0</v>
      </c>
      <c r="Y822">
        <f>IF(A822&lt;&gt;"",1,0)</f>
        <v>0</v>
      </c>
      <c r="Z822">
        <f>IF(T822=1,ROW()-5,0)</f>
        <v>0</v>
      </c>
    </row>
    <row r="823">
      <c r="A823" s="21" t="str">
        <f>IF(T823=0,"",IF(S823&lt;&gt;"","Revisa: "&amp;S823,IF(OR(L823="Cobrado",L823="Anulado"),"",IF(AND(N823="",OR(L823="Recibido",L823="Confirmado",L823="Preparado",L823="En reparto",L823="Incidencia"),ISNUMBER(I823),INT(Ajustes!$C$5)&gt;INT(I823)),"Retrasado",IF(OR(L823="Entregado",L823="Facturado"),IF(AND(ISNUMBER(V823),ISNUMBER(N823),INT(Ajustes!$C$5)-INT(N823)&gt;V823),IF(L823="Entregado","Sin facturar","Cobro vencido"),""),IF(AND(ISNUMBER(V823),ISNUMBER(Q823),Q823&gt;V823),INDEX(Ajustes!$E$9:$E$17,MATCH(L823,Ajustes!$B$9:$B$17,0)),""))))))</f>
        <v/>
      </c>
      <c r="B823" s="22" t="n"/>
      <c r="C823" s="23" t="n"/>
      <c r="D823" s="24" t="n"/>
      <c r="E823" s="25" t="n"/>
      <c r="F823" s="25" t="n"/>
      <c r="G823" s="25" t="n"/>
      <c r="H823" s="26" t="n"/>
      <c r="I823" s="23" t="n"/>
      <c r="J823" s="25" t="n"/>
      <c r="K823" s="25" t="n"/>
      <c r="L823" s="25" t="n"/>
      <c r="M823" s="23" t="n"/>
      <c r="N823" s="23" t="n"/>
      <c r="O823" s="27" t="n"/>
      <c r="P823" s="25" t="n"/>
      <c r="Q823" s="28" t="str">
        <f>IF(OR(T823=0,L823="Cobrado",L823="Anulado",NOT(ISNUMBER(U823))),"",MAX(0,INT(Ajustes!$C$5)-INT(U823)))</f>
        <v/>
      </c>
      <c r="R823" s="28" t="str">
        <f>IF(OR(T823=0,L823="Anulado",NOT(ISNUMBER(N823)),NOT(ISNUMBER(I823))),"",IF(INT(N823)=INT(I823),"Sí",IF(INT(N823)&gt;INT(I823),"Tarde","Antes")))</f>
        <v/>
      </c>
      <c r="S823" t="str">
        <f>IF(T823=0,"",IF(L823="","falta el estado",IF(NOT(ISNUMBER(MATCH(L823,Ajustes!$B$9:$B$17,0))),"el estado no es de la lista",IF(E823="","falta el cliente",IF(OR(AND(C823&lt;&gt;"",NOT(ISNUMBER(C823))),AND(I823&lt;&gt;"",NOT(ISNUMBER(I823))),AND(M823&lt;&gt;"",NOT(ISNUMBER(M823))),AND(N823&lt;&gt;"",NOT(ISNUMBER(N823)))),"hay una fecha mal escrita",IF(AND(H823&lt;&gt;"",NOT(ISNUMBER(H823))),"el importe no es un número",IF(C823="","falta «Recibido el»",IF(AND(L823&lt;&gt;"Recibido",L823&lt;&gt;"Anulado",I823=""),"falta la entrega acordada",IF(AND(L823&lt;&gt;"Recibido",L823&lt;&gt;"Anulado",M823=""),"falta la fecha del estado",IF(AND(OR(L823="Entregado",L823="Facturado",L823="Cobrado"),N823=""),"falta «Entregado el»",IF(AND(N823&lt;&gt;"",OR(L823="Recibido",L823="Confirmado",L823="Preparado",L823="En reparto")),"tiene «Entregado el»: cambia el estado",IF(OR(INT(C823)&gt;INT(Ajustes!$C$5),AND(M823&lt;&gt;"",INT(M823)&gt;INT(Ajustes!$C$5)),AND(N823&lt;&gt;"",INT(N823)&gt;INT(Ajustes!$C$5))),"hay una fecha posterior a hoy",IF(AND(M823&lt;&gt;"",INT(M823)&lt;INT(C823)),"la fecha del estado es anterior a «Recibido el»",IF(AND(N823&lt;&gt;"",INT(N823)&lt;INT(C823)),"«Entregado el» es anterior a «Recibido el»",""))))))))))))))</f>
        <v/>
      </c>
      <c r="T823">
        <f>IF(COUNTA(B823:P823)&gt;0,1,0)</f>
        <v>0</v>
      </c>
      <c r="U823" t="str">
        <f>IF(T823=0,"",IF(AND(L823="Recibido",M823=""),IF(C823="","",C823),IF(M823="","",M823)))</f>
        <v/>
      </c>
      <c r="V823" t="str">
        <f>IF(OR(T823=0,NOT(ISNUMBER(MATCH(L823,Ajustes!$B$9:$B$17,0)))),"",IF(INDEX(Ajustes!$C$9:$C$17,MATCH(L823,Ajustes!$B$9:$B$17,0))="","",INDEX(Ajustes!$C$9:$C$17,MATCH(L823,Ajustes!$B$9:$B$17,0))))</f>
        <v/>
      </c>
      <c r="W823">
        <f>IF(AND(T823=1,N823="",OR(L823="Recibido",L823="Confirmado",L823="Preparado",L823="En reparto",L823="Incidencia")),1,0)</f>
        <v>0</v>
      </c>
      <c r="X823">
        <f>IF(S823&lt;&gt;"",1,0)</f>
        <v>0</v>
      </c>
      <c r="Y823">
        <f>IF(A823&lt;&gt;"",1,0)</f>
        <v>0</v>
      </c>
      <c r="Z823">
        <f>IF(T823=1,ROW()-5,0)</f>
        <v>0</v>
      </c>
    </row>
    <row r="824">
      <c r="A824" s="21" t="str">
        <f>IF(T824=0,"",IF(S824&lt;&gt;"","Revisa: "&amp;S824,IF(OR(L824="Cobrado",L824="Anulado"),"",IF(AND(N824="",OR(L824="Recibido",L824="Confirmado",L824="Preparado",L824="En reparto",L824="Incidencia"),ISNUMBER(I824),INT(Ajustes!$C$5)&gt;INT(I824)),"Retrasado",IF(OR(L824="Entregado",L824="Facturado"),IF(AND(ISNUMBER(V824),ISNUMBER(N824),INT(Ajustes!$C$5)-INT(N824)&gt;V824),IF(L824="Entregado","Sin facturar","Cobro vencido"),""),IF(AND(ISNUMBER(V824),ISNUMBER(Q824),Q824&gt;V824),INDEX(Ajustes!$E$9:$E$17,MATCH(L824,Ajustes!$B$9:$B$17,0)),""))))))</f>
        <v/>
      </c>
      <c r="B824" s="22" t="n"/>
      <c r="C824" s="23" t="n"/>
      <c r="D824" s="24" t="n"/>
      <c r="E824" s="25" t="n"/>
      <c r="F824" s="25" t="n"/>
      <c r="G824" s="25" t="n"/>
      <c r="H824" s="26" t="n"/>
      <c r="I824" s="23" t="n"/>
      <c r="J824" s="25" t="n"/>
      <c r="K824" s="25" t="n"/>
      <c r="L824" s="25" t="n"/>
      <c r="M824" s="23" t="n"/>
      <c r="N824" s="23" t="n"/>
      <c r="O824" s="27" t="n"/>
      <c r="P824" s="25" t="n"/>
      <c r="Q824" s="28" t="str">
        <f>IF(OR(T824=0,L824="Cobrado",L824="Anulado",NOT(ISNUMBER(U824))),"",MAX(0,INT(Ajustes!$C$5)-INT(U824)))</f>
        <v/>
      </c>
      <c r="R824" s="28" t="str">
        <f>IF(OR(T824=0,L824="Anulado",NOT(ISNUMBER(N824)),NOT(ISNUMBER(I824))),"",IF(INT(N824)=INT(I824),"Sí",IF(INT(N824)&gt;INT(I824),"Tarde","Antes")))</f>
        <v/>
      </c>
      <c r="S824" t="str">
        <f>IF(T824=0,"",IF(L824="","falta el estado",IF(NOT(ISNUMBER(MATCH(L824,Ajustes!$B$9:$B$17,0))),"el estado no es de la lista",IF(E824="","falta el cliente",IF(OR(AND(C824&lt;&gt;"",NOT(ISNUMBER(C824))),AND(I824&lt;&gt;"",NOT(ISNUMBER(I824))),AND(M824&lt;&gt;"",NOT(ISNUMBER(M824))),AND(N824&lt;&gt;"",NOT(ISNUMBER(N824)))),"hay una fecha mal escrita",IF(AND(H824&lt;&gt;"",NOT(ISNUMBER(H824))),"el importe no es un número",IF(C824="","falta «Recibido el»",IF(AND(L824&lt;&gt;"Recibido",L824&lt;&gt;"Anulado",I824=""),"falta la entrega acordada",IF(AND(L824&lt;&gt;"Recibido",L824&lt;&gt;"Anulado",M824=""),"falta la fecha del estado",IF(AND(OR(L824="Entregado",L824="Facturado",L824="Cobrado"),N824=""),"falta «Entregado el»",IF(AND(N824&lt;&gt;"",OR(L824="Recibido",L824="Confirmado",L824="Preparado",L824="En reparto")),"tiene «Entregado el»: cambia el estado",IF(OR(INT(C824)&gt;INT(Ajustes!$C$5),AND(M824&lt;&gt;"",INT(M824)&gt;INT(Ajustes!$C$5)),AND(N824&lt;&gt;"",INT(N824)&gt;INT(Ajustes!$C$5))),"hay una fecha posterior a hoy",IF(AND(M824&lt;&gt;"",INT(M824)&lt;INT(C824)),"la fecha del estado es anterior a «Recibido el»",IF(AND(N824&lt;&gt;"",INT(N824)&lt;INT(C824)),"«Entregado el» es anterior a «Recibido el»",""))))))))))))))</f>
        <v/>
      </c>
      <c r="T824">
        <f>IF(COUNTA(B824:P824)&gt;0,1,0)</f>
        <v>0</v>
      </c>
      <c r="U824" t="str">
        <f>IF(T824=0,"",IF(AND(L824="Recibido",M824=""),IF(C824="","",C824),IF(M824="","",M824)))</f>
        <v/>
      </c>
      <c r="V824" t="str">
        <f>IF(OR(T824=0,NOT(ISNUMBER(MATCH(L824,Ajustes!$B$9:$B$17,0)))),"",IF(INDEX(Ajustes!$C$9:$C$17,MATCH(L824,Ajustes!$B$9:$B$17,0))="","",INDEX(Ajustes!$C$9:$C$17,MATCH(L824,Ajustes!$B$9:$B$17,0))))</f>
        <v/>
      </c>
      <c r="W824">
        <f>IF(AND(T824=1,N824="",OR(L824="Recibido",L824="Confirmado",L824="Preparado",L824="En reparto",L824="Incidencia")),1,0)</f>
        <v>0</v>
      </c>
      <c r="X824">
        <f>IF(S824&lt;&gt;"",1,0)</f>
        <v>0</v>
      </c>
      <c r="Y824">
        <f>IF(A824&lt;&gt;"",1,0)</f>
        <v>0</v>
      </c>
      <c r="Z824">
        <f>IF(T824=1,ROW()-5,0)</f>
        <v>0</v>
      </c>
    </row>
    <row r="825">
      <c r="A825" s="21" t="str">
        <f>IF(T825=0,"",IF(S825&lt;&gt;"","Revisa: "&amp;S825,IF(OR(L825="Cobrado",L825="Anulado"),"",IF(AND(N825="",OR(L825="Recibido",L825="Confirmado",L825="Preparado",L825="En reparto",L825="Incidencia"),ISNUMBER(I825),INT(Ajustes!$C$5)&gt;INT(I825)),"Retrasado",IF(OR(L825="Entregado",L825="Facturado"),IF(AND(ISNUMBER(V825),ISNUMBER(N825),INT(Ajustes!$C$5)-INT(N825)&gt;V825),IF(L825="Entregado","Sin facturar","Cobro vencido"),""),IF(AND(ISNUMBER(V825),ISNUMBER(Q825),Q825&gt;V825),INDEX(Ajustes!$E$9:$E$17,MATCH(L825,Ajustes!$B$9:$B$17,0)),""))))))</f>
        <v/>
      </c>
      <c r="B825" s="22" t="n"/>
      <c r="C825" s="23" t="n"/>
      <c r="D825" s="24" t="n"/>
      <c r="E825" s="25" t="n"/>
      <c r="F825" s="25" t="n"/>
      <c r="G825" s="25" t="n"/>
      <c r="H825" s="26" t="n"/>
      <c r="I825" s="23" t="n"/>
      <c r="J825" s="25" t="n"/>
      <c r="K825" s="25" t="n"/>
      <c r="L825" s="25" t="n"/>
      <c r="M825" s="23" t="n"/>
      <c r="N825" s="23" t="n"/>
      <c r="O825" s="27" t="n"/>
      <c r="P825" s="25" t="n"/>
      <c r="Q825" s="28" t="str">
        <f>IF(OR(T825=0,L825="Cobrado",L825="Anulado",NOT(ISNUMBER(U825))),"",MAX(0,INT(Ajustes!$C$5)-INT(U825)))</f>
        <v/>
      </c>
      <c r="R825" s="28" t="str">
        <f>IF(OR(T825=0,L825="Anulado",NOT(ISNUMBER(N825)),NOT(ISNUMBER(I825))),"",IF(INT(N825)=INT(I825),"Sí",IF(INT(N825)&gt;INT(I825),"Tarde","Antes")))</f>
        <v/>
      </c>
      <c r="S825" t="str">
        <f>IF(T825=0,"",IF(L825="","falta el estado",IF(NOT(ISNUMBER(MATCH(L825,Ajustes!$B$9:$B$17,0))),"el estado no es de la lista",IF(E825="","falta el cliente",IF(OR(AND(C825&lt;&gt;"",NOT(ISNUMBER(C825))),AND(I825&lt;&gt;"",NOT(ISNUMBER(I825))),AND(M825&lt;&gt;"",NOT(ISNUMBER(M825))),AND(N825&lt;&gt;"",NOT(ISNUMBER(N825)))),"hay una fecha mal escrita",IF(AND(H825&lt;&gt;"",NOT(ISNUMBER(H825))),"el importe no es un número",IF(C825="","falta «Recibido el»",IF(AND(L825&lt;&gt;"Recibido",L825&lt;&gt;"Anulado",I825=""),"falta la entrega acordada",IF(AND(L825&lt;&gt;"Recibido",L825&lt;&gt;"Anulado",M825=""),"falta la fecha del estado",IF(AND(OR(L825="Entregado",L825="Facturado",L825="Cobrado"),N825=""),"falta «Entregado el»",IF(AND(N825&lt;&gt;"",OR(L825="Recibido",L825="Confirmado",L825="Preparado",L825="En reparto")),"tiene «Entregado el»: cambia el estado",IF(OR(INT(C825)&gt;INT(Ajustes!$C$5),AND(M825&lt;&gt;"",INT(M825)&gt;INT(Ajustes!$C$5)),AND(N825&lt;&gt;"",INT(N825)&gt;INT(Ajustes!$C$5))),"hay una fecha posterior a hoy",IF(AND(M825&lt;&gt;"",INT(M825)&lt;INT(C825)),"la fecha del estado es anterior a «Recibido el»",IF(AND(N825&lt;&gt;"",INT(N825)&lt;INT(C825)),"«Entregado el» es anterior a «Recibido el»",""))))))))))))))</f>
        <v/>
      </c>
      <c r="T825">
        <f>IF(COUNTA(B825:P825)&gt;0,1,0)</f>
        <v>0</v>
      </c>
      <c r="U825" t="str">
        <f>IF(T825=0,"",IF(AND(L825="Recibido",M825=""),IF(C825="","",C825),IF(M825="","",M825)))</f>
        <v/>
      </c>
      <c r="V825" t="str">
        <f>IF(OR(T825=0,NOT(ISNUMBER(MATCH(L825,Ajustes!$B$9:$B$17,0)))),"",IF(INDEX(Ajustes!$C$9:$C$17,MATCH(L825,Ajustes!$B$9:$B$17,0))="","",INDEX(Ajustes!$C$9:$C$17,MATCH(L825,Ajustes!$B$9:$B$17,0))))</f>
        <v/>
      </c>
      <c r="W825">
        <f>IF(AND(T825=1,N825="",OR(L825="Recibido",L825="Confirmado",L825="Preparado",L825="En reparto",L825="Incidencia")),1,0)</f>
        <v>0</v>
      </c>
      <c r="X825">
        <f>IF(S825&lt;&gt;"",1,0)</f>
        <v>0</v>
      </c>
      <c r="Y825">
        <f>IF(A825&lt;&gt;"",1,0)</f>
        <v>0</v>
      </c>
      <c r="Z825">
        <f>IF(T825=1,ROW()-5,0)</f>
        <v>0</v>
      </c>
    </row>
    <row r="826">
      <c r="A826" s="21" t="str">
        <f>IF(T826=0,"",IF(S826&lt;&gt;"","Revisa: "&amp;S826,IF(OR(L826="Cobrado",L826="Anulado"),"",IF(AND(N826="",OR(L826="Recibido",L826="Confirmado",L826="Preparado",L826="En reparto",L826="Incidencia"),ISNUMBER(I826),INT(Ajustes!$C$5)&gt;INT(I826)),"Retrasado",IF(OR(L826="Entregado",L826="Facturado"),IF(AND(ISNUMBER(V826),ISNUMBER(N826),INT(Ajustes!$C$5)-INT(N826)&gt;V826),IF(L826="Entregado","Sin facturar","Cobro vencido"),""),IF(AND(ISNUMBER(V826),ISNUMBER(Q826),Q826&gt;V826),INDEX(Ajustes!$E$9:$E$17,MATCH(L826,Ajustes!$B$9:$B$17,0)),""))))))</f>
        <v/>
      </c>
      <c r="B826" s="22" t="n"/>
      <c r="C826" s="23" t="n"/>
      <c r="D826" s="24" t="n"/>
      <c r="E826" s="25" t="n"/>
      <c r="F826" s="25" t="n"/>
      <c r="G826" s="25" t="n"/>
      <c r="H826" s="26" t="n"/>
      <c r="I826" s="23" t="n"/>
      <c r="J826" s="25" t="n"/>
      <c r="K826" s="25" t="n"/>
      <c r="L826" s="25" t="n"/>
      <c r="M826" s="23" t="n"/>
      <c r="N826" s="23" t="n"/>
      <c r="O826" s="27" t="n"/>
      <c r="P826" s="25" t="n"/>
      <c r="Q826" s="28" t="str">
        <f>IF(OR(T826=0,L826="Cobrado",L826="Anulado",NOT(ISNUMBER(U826))),"",MAX(0,INT(Ajustes!$C$5)-INT(U826)))</f>
        <v/>
      </c>
      <c r="R826" s="28" t="str">
        <f>IF(OR(T826=0,L826="Anulado",NOT(ISNUMBER(N826)),NOT(ISNUMBER(I826))),"",IF(INT(N826)=INT(I826),"Sí",IF(INT(N826)&gt;INT(I826),"Tarde","Antes")))</f>
        <v/>
      </c>
      <c r="S826" t="str">
        <f>IF(T826=0,"",IF(L826="","falta el estado",IF(NOT(ISNUMBER(MATCH(L826,Ajustes!$B$9:$B$17,0))),"el estado no es de la lista",IF(E826="","falta el cliente",IF(OR(AND(C826&lt;&gt;"",NOT(ISNUMBER(C826))),AND(I826&lt;&gt;"",NOT(ISNUMBER(I826))),AND(M826&lt;&gt;"",NOT(ISNUMBER(M826))),AND(N826&lt;&gt;"",NOT(ISNUMBER(N826)))),"hay una fecha mal escrita",IF(AND(H826&lt;&gt;"",NOT(ISNUMBER(H826))),"el importe no es un número",IF(C826="","falta «Recibido el»",IF(AND(L826&lt;&gt;"Recibido",L826&lt;&gt;"Anulado",I826=""),"falta la entrega acordada",IF(AND(L826&lt;&gt;"Recibido",L826&lt;&gt;"Anulado",M826=""),"falta la fecha del estado",IF(AND(OR(L826="Entregado",L826="Facturado",L826="Cobrado"),N826=""),"falta «Entregado el»",IF(AND(N826&lt;&gt;"",OR(L826="Recibido",L826="Confirmado",L826="Preparado",L826="En reparto")),"tiene «Entregado el»: cambia el estado",IF(OR(INT(C826)&gt;INT(Ajustes!$C$5),AND(M826&lt;&gt;"",INT(M826)&gt;INT(Ajustes!$C$5)),AND(N826&lt;&gt;"",INT(N826)&gt;INT(Ajustes!$C$5))),"hay una fecha posterior a hoy",IF(AND(M826&lt;&gt;"",INT(M826)&lt;INT(C826)),"la fecha del estado es anterior a «Recibido el»",IF(AND(N826&lt;&gt;"",INT(N826)&lt;INT(C826)),"«Entregado el» es anterior a «Recibido el»",""))))))))))))))</f>
        <v/>
      </c>
      <c r="T826">
        <f>IF(COUNTA(B826:P826)&gt;0,1,0)</f>
        <v>0</v>
      </c>
      <c r="U826" t="str">
        <f>IF(T826=0,"",IF(AND(L826="Recibido",M826=""),IF(C826="","",C826),IF(M826="","",M826)))</f>
        <v/>
      </c>
      <c r="V826" t="str">
        <f>IF(OR(T826=0,NOT(ISNUMBER(MATCH(L826,Ajustes!$B$9:$B$17,0)))),"",IF(INDEX(Ajustes!$C$9:$C$17,MATCH(L826,Ajustes!$B$9:$B$17,0))="","",INDEX(Ajustes!$C$9:$C$17,MATCH(L826,Ajustes!$B$9:$B$17,0))))</f>
        <v/>
      </c>
      <c r="W826">
        <f>IF(AND(T826=1,N826="",OR(L826="Recibido",L826="Confirmado",L826="Preparado",L826="En reparto",L826="Incidencia")),1,0)</f>
        <v>0</v>
      </c>
      <c r="X826">
        <f>IF(S826&lt;&gt;"",1,0)</f>
        <v>0</v>
      </c>
      <c r="Y826">
        <f>IF(A826&lt;&gt;"",1,0)</f>
        <v>0</v>
      </c>
      <c r="Z826">
        <f>IF(T826=1,ROW()-5,0)</f>
        <v>0</v>
      </c>
    </row>
    <row r="827">
      <c r="A827" s="21" t="str">
        <f>IF(T827=0,"",IF(S827&lt;&gt;"","Revisa: "&amp;S827,IF(OR(L827="Cobrado",L827="Anulado"),"",IF(AND(N827="",OR(L827="Recibido",L827="Confirmado",L827="Preparado",L827="En reparto",L827="Incidencia"),ISNUMBER(I827),INT(Ajustes!$C$5)&gt;INT(I827)),"Retrasado",IF(OR(L827="Entregado",L827="Facturado"),IF(AND(ISNUMBER(V827),ISNUMBER(N827),INT(Ajustes!$C$5)-INT(N827)&gt;V827),IF(L827="Entregado","Sin facturar","Cobro vencido"),""),IF(AND(ISNUMBER(V827),ISNUMBER(Q827),Q827&gt;V827),INDEX(Ajustes!$E$9:$E$17,MATCH(L827,Ajustes!$B$9:$B$17,0)),""))))))</f>
        <v/>
      </c>
      <c r="B827" s="22" t="n"/>
      <c r="C827" s="23" t="n"/>
      <c r="D827" s="24" t="n"/>
      <c r="E827" s="25" t="n"/>
      <c r="F827" s="25" t="n"/>
      <c r="G827" s="25" t="n"/>
      <c r="H827" s="26" t="n"/>
      <c r="I827" s="23" t="n"/>
      <c r="J827" s="25" t="n"/>
      <c r="K827" s="25" t="n"/>
      <c r="L827" s="25" t="n"/>
      <c r="M827" s="23" t="n"/>
      <c r="N827" s="23" t="n"/>
      <c r="O827" s="27" t="n"/>
      <c r="P827" s="25" t="n"/>
      <c r="Q827" s="28" t="str">
        <f>IF(OR(T827=0,L827="Cobrado",L827="Anulado",NOT(ISNUMBER(U827))),"",MAX(0,INT(Ajustes!$C$5)-INT(U827)))</f>
        <v/>
      </c>
      <c r="R827" s="28" t="str">
        <f>IF(OR(T827=0,L827="Anulado",NOT(ISNUMBER(N827)),NOT(ISNUMBER(I827))),"",IF(INT(N827)=INT(I827),"Sí",IF(INT(N827)&gt;INT(I827),"Tarde","Antes")))</f>
        <v/>
      </c>
      <c r="S827" t="str">
        <f>IF(T827=0,"",IF(L827="","falta el estado",IF(NOT(ISNUMBER(MATCH(L827,Ajustes!$B$9:$B$17,0))),"el estado no es de la lista",IF(E827="","falta el cliente",IF(OR(AND(C827&lt;&gt;"",NOT(ISNUMBER(C827))),AND(I827&lt;&gt;"",NOT(ISNUMBER(I827))),AND(M827&lt;&gt;"",NOT(ISNUMBER(M827))),AND(N827&lt;&gt;"",NOT(ISNUMBER(N827)))),"hay una fecha mal escrita",IF(AND(H827&lt;&gt;"",NOT(ISNUMBER(H827))),"el importe no es un número",IF(C827="","falta «Recibido el»",IF(AND(L827&lt;&gt;"Recibido",L827&lt;&gt;"Anulado",I827=""),"falta la entrega acordada",IF(AND(L827&lt;&gt;"Recibido",L827&lt;&gt;"Anulado",M827=""),"falta la fecha del estado",IF(AND(OR(L827="Entregado",L827="Facturado",L827="Cobrado"),N827=""),"falta «Entregado el»",IF(AND(N827&lt;&gt;"",OR(L827="Recibido",L827="Confirmado",L827="Preparado",L827="En reparto")),"tiene «Entregado el»: cambia el estado",IF(OR(INT(C827)&gt;INT(Ajustes!$C$5),AND(M827&lt;&gt;"",INT(M827)&gt;INT(Ajustes!$C$5)),AND(N827&lt;&gt;"",INT(N827)&gt;INT(Ajustes!$C$5))),"hay una fecha posterior a hoy",IF(AND(M827&lt;&gt;"",INT(M827)&lt;INT(C827)),"la fecha del estado es anterior a «Recibido el»",IF(AND(N827&lt;&gt;"",INT(N827)&lt;INT(C827)),"«Entregado el» es anterior a «Recibido el»",""))))))))))))))</f>
        <v/>
      </c>
      <c r="T827">
        <f>IF(COUNTA(B827:P827)&gt;0,1,0)</f>
        <v>0</v>
      </c>
      <c r="U827" t="str">
        <f>IF(T827=0,"",IF(AND(L827="Recibido",M827=""),IF(C827="","",C827),IF(M827="","",M827)))</f>
        <v/>
      </c>
      <c r="V827" t="str">
        <f>IF(OR(T827=0,NOT(ISNUMBER(MATCH(L827,Ajustes!$B$9:$B$17,0)))),"",IF(INDEX(Ajustes!$C$9:$C$17,MATCH(L827,Ajustes!$B$9:$B$17,0))="","",INDEX(Ajustes!$C$9:$C$17,MATCH(L827,Ajustes!$B$9:$B$17,0))))</f>
        <v/>
      </c>
      <c r="W827">
        <f>IF(AND(T827=1,N827="",OR(L827="Recibido",L827="Confirmado",L827="Preparado",L827="En reparto",L827="Incidencia")),1,0)</f>
        <v>0</v>
      </c>
      <c r="X827">
        <f>IF(S827&lt;&gt;"",1,0)</f>
        <v>0</v>
      </c>
      <c r="Y827">
        <f>IF(A827&lt;&gt;"",1,0)</f>
        <v>0</v>
      </c>
      <c r="Z827">
        <f>IF(T827=1,ROW()-5,0)</f>
        <v>0</v>
      </c>
    </row>
    <row r="828">
      <c r="A828" s="21" t="str">
        <f>IF(T828=0,"",IF(S828&lt;&gt;"","Revisa: "&amp;S828,IF(OR(L828="Cobrado",L828="Anulado"),"",IF(AND(N828="",OR(L828="Recibido",L828="Confirmado",L828="Preparado",L828="En reparto",L828="Incidencia"),ISNUMBER(I828),INT(Ajustes!$C$5)&gt;INT(I828)),"Retrasado",IF(OR(L828="Entregado",L828="Facturado"),IF(AND(ISNUMBER(V828),ISNUMBER(N828),INT(Ajustes!$C$5)-INT(N828)&gt;V828),IF(L828="Entregado","Sin facturar","Cobro vencido"),""),IF(AND(ISNUMBER(V828),ISNUMBER(Q828),Q828&gt;V828),INDEX(Ajustes!$E$9:$E$17,MATCH(L828,Ajustes!$B$9:$B$17,0)),""))))))</f>
        <v/>
      </c>
      <c r="B828" s="22" t="n"/>
      <c r="C828" s="23" t="n"/>
      <c r="D828" s="24" t="n"/>
      <c r="E828" s="25" t="n"/>
      <c r="F828" s="25" t="n"/>
      <c r="G828" s="25" t="n"/>
      <c r="H828" s="26" t="n"/>
      <c r="I828" s="23" t="n"/>
      <c r="J828" s="25" t="n"/>
      <c r="K828" s="25" t="n"/>
      <c r="L828" s="25" t="n"/>
      <c r="M828" s="23" t="n"/>
      <c r="N828" s="23" t="n"/>
      <c r="O828" s="27" t="n"/>
      <c r="P828" s="25" t="n"/>
      <c r="Q828" s="28" t="str">
        <f>IF(OR(T828=0,L828="Cobrado",L828="Anulado",NOT(ISNUMBER(U828))),"",MAX(0,INT(Ajustes!$C$5)-INT(U828)))</f>
        <v/>
      </c>
      <c r="R828" s="28" t="str">
        <f>IF(OR(T828=0,L828="Anulado",NOT(ISNUMBER(N828)),NOT(ISNUMBER(I828))),"",IF(INT(N828)=INT(I828),"Sí",IF(INT(N828)&gt;INT(I828),"Tarde","Antes")))</f>
        <v/>
      </c>
      <c r="S828" t="str">
        <f>IF(T828=0,"",IF(L828="","falta el estado",IF(NOT(ISNUMBER(MATCH(L828,Ajustes!$B$9:$B$17,0))),"el estado no es de la lista",IF(E828="","falta el cliente",IF(OR(AND(C828&lt;&gt;"",NOT(ISNUMBER(C828))),AND(I828&lt;&gt;"",NOT(ISNUMBER(I828))),AND(M828&lt;&gt;"",NOT(ISNUMBER(M828))),AND(N828&lt;&gt;"",NOT(ISNUMBER(N828)))),"hay una fecha mal escrita",IF(AND(H828&lt;&gt;"",NOT(ISNUMBER(H828))),"el importe no es un número",IF(C828="","falta «Recibido el»",IF(AND(L828&lt;&gt;"Recibido",L828&lt;&gt;"Anulado",I828=""),"falta la entrega acordada",IF(AND(L828&lt;&gt;"Recibido",L828&lt;&gt;"Anulado",M828=""),"falta la fecha del estado",IF(AND(OR(L828="Entregado",L828="Facturado",L828="Cobrado"),N828=""),"falta «Entregado el»",IF(AND(N828&lt;&gt;"",OR(L828="Recibido",L828="Confirmado",L828="Preparado",L828="En reparto")),"tiene «Entregado el»: cambia el estado",IF(OR(INT(C828)&gt;INT(Ajustes!$C$5),AND(M828&lt;&gt;"",INT(M828)&gt;INT(Ajustes!$C$5)),AND(N828&lt;&gt;"",INT(N828)&gt;INT(Ajustes!$C$5))),"hay una fecha posterior a hoy",IF(AND(M828&lt;&gt;"",INT(M828)&lt;INT(C828)),"la fecha del estado es anterior a «Recibido el»",IF(AND(N828&lt;&gt;"",INT(N828)&lt;INT(C828)),"«Entregado el» es anterior a «Recibido el»",""))))))))))))))</f>
        <v/>
      </c>
      <c r="T828">
        <f>IF(COUNTA(B828:P828)&gt;0,1,0)</f>
        <v>0</v>
      </c>
      <c r="U828" t="str">
        <f>IF(T828=0,"",IF(AND(L828="Recibido",M828=""),IF(C828="","",C828),IF(M828="","",M828)))</f>
        <v/>
      </c>
      <c r="V828" t="str">
        <f>IF(OR(T828=0,NOT(ISNUMBER(MATCH(L828,Ajustes!$B$9:$B$17,0)))),"",IF(INDEX(Ajustes!$C$9:$C$17,MATCH(L828,Ajustes!$B$9:$B$17,0))="","",INDEX(Ajustes!$C$9:$C$17,MATCH(L828,Ajustes!$B$9:$B$17,0))))</f>
        <v/>
      </c>
      <c r="W828">
        <f>IF(AND(T828=1,N828="",OR(L828="Recibido",L828="Confirmado",L828="Preparado",L828="En reparto",L828="Incidencia")),1,0)</f>
        <v>0</v>
      </c>
      <c r="X828">
        <f>IF(S828&lt;&gt;"",1,0)</f>
        <v>0</v>
      </c>
      <c r="Y828">
        <f>IF(A828&lt;&gt;"",1,0)</f>
        <v>0</v>
      </c>
      <c r="Z828">
        <f>IF(T828=1,ROW()-5,0)</f>
        <v>0</v>
      </c>
    </row>
    <row r="829">
      <c r="A829" s="21" t="str">
        <f>IF(T829=0,"",IF(S829&lt;&gt;"","Revisa: "&amp;S829,IF(OR(L829="Cobrado",L829="Anulado"),"",IF(AND(N829="",OR(L829="Recibido",L829="Confirmado",L829="Preparado",L829="En reparto",L829="Incidencia"),ISNUMBER(I829),INT(Ajustes!$C$5)&gt;INT(I829)),"Retrasado",IF(OR(L829="Entregado",L829="Facturado"),IF(AND(ISNUMBER(V829),ISNUMBER(N829),INT(Ajustes!$C$5)-INT(N829)&gt;V829),IF(L829="Entregado","Sin facturar","Cobro vencido"),""),IF(AND(ISNUMBER(V829),ISNUMBER(Q829),Q829&gt;V829),INDEX(Ajustes!$E$9:$E$17,MATCH(L829,Ajustes!$B$9:$B$17,0)),""))))))</f>
        <v/>
      </c>
      <c r="B829" s="22" t="n"/>
      <c r="C829" s="23" t="n"/>
      <c r="D829" s="24" t="n"/>
      <c r="E829" s="25" t="n"/>
      <c r="F829" s="25" t="n"/>
      <c r="G829" s="25" t="n"/>
      <c r="H829" s="26" t="n"/>
      <c r="I829" s="23" t="n"/>
      <c r="J829" s="25" t="n"/>
      <c r="K829" s="25" t="n"/>
      <c r="L829" s="25" t="n"/>
      <c r="M829" s="23" t="n"/>
      <c r="N829" s="23" t="n"/>
      <c r="O829" s="27" t="n"/>
      <c r="P829" s="25" t="n"/>
      <c r="Q829" s="28" t="str">
        <f>IF(OR(T829=0,L829="Cobrado",L829="Anulado",NOT(ISNUMBER(U829))),"",MAX(0,INT(Ajustes!$C$5)-INT(U829)))</f>
        <v/>
      </c>
      <c r="R829" s="28" t="str">
        <f>IF(OR(T829=0,L829="Anulado",NOT(ISNUMBER(N829)),NOT(ISNUMBER(I829))),"",IF(INT(N829)=INT(I829),"Sí",IF(INT(N829)&gt;INT(I829),"Tarde","Antes")))</f>
        <v/>
      </c>
      <c r="S829" t="str">
        <f>IF(T829=0,"",IF(L829="","falta el estado",IF(NOT(ISNUMBER(MATCH(L829,Ajustes!$B$9:$B$17,0))),"el estado no es de la lista",IF(E829="","falta el cliente",IF(OR(AND(C829&lt;&gt;"",NOT(ISNUMBER(C829))),AND(I829&lt;&gt;"",NOT(ISNUMBER(I829))),AND(M829&lt;&gt;"",NOT(ISNUMBER(M829))),AND(N829&lt;&gt;"",NOT(ISNUMBER(N829)))),"hay una fecha mal escrita",IF(AND(H829&lt;&gt;"",NOT(ISNUMBER(H829))),"el importe no es un número",IF(C829="","falta «Recibido el»",IF(AND(L829&lt;&gt;"Recibido",L829&lt;&gt;"Anulado",I829=""),"falta la entrega acordada",IF(AND(L829&lt;&gt;"Recibido",L829&lt;&gt;"Anulado",M829=""),"falta la fecha del estado",IF(AND(OR(L829="Entregado",L829="Facturado",L829="Cobrado"),N829=""),"falta «Entregado el»",IF(AND(N829&lt;&gt;"",OR(L829="Recibido",L829="Confirmado",L829="Preparado",L829="En reparto")),"tiene «Entregado el»: cambia el estado",IF(OR(INT(C829)&gt;INT(Ajustes!$C$5),AND(M829&lt;&gt;"",INT(M829)&gt;INT(Ajustes!$C$5)),AND(N829&lt;&gt;"",INT(N829)&gt;INT(Ajustes!$C$5))),"hay una fecha posterior a hoy",IF(AND(M829&lt;&gt;"",INT(M829)&lt;INT(C829)),"la fecha del estado es anterior a «Recibido el»",IF(AND(N829&lt;&gt;"",INT(N829)&lt;INT(C829)),"«Entregado el» es anterior a «Recibido el»",""))))))))))))))</f>
        <v/>
      </c>
      <c r="T829">
        <f>IF(COUNTA(B829:P829)&gt;0,1,0)</f>
        <v>0</v>
      </c>
      <c r="U829" t="str">
        <f>IF(T829=0,"",IF(AND(L829="Recibido",M829=""),IF(C829="","",C829),IF(M829="","",M829)))</f>
        <v/>
      </c>
      <c r="V829" t="str">
        <f>IF(OR(T829=0,NOT(ISNUMBER(MATCH(L829,Ajustes!$B$9:$B$17,0)))),"",IF(INDEX(Ajustes!$C$9:$C$17,MATCH(L829,Ajustes!$B$9:$B$17,0))="","",INDEX(Ajustes!$C$9:$C$17,MATCH(L829,Ajustes!$B$9:$B$17,0))))</f>
        <v/>
      </c>
      <c r="W829">
        <f>IF(AND(T829=1,N829="",OR(L829="Recibido",L829="Confirmado",L829="Preparado",L829="En reparto",L829="Incidencia")),1,0)</f>
        <v>0</v>
      </c>
      <c r="X829">
        <f>IF(S829&lt;&gt;"",1,0)</f>
        <v>0</v>
      </c>
      <c r="Y829">
        <f>IF(A829&lt;&gt;"",1,0)</f>
        <v>0</v>
      </c>
      <c r="Z829">
        <f>IF(T829=1,ROW()-5,0)</f>
        <v>0</v>
      </c>
    </row>
    <row r="830">
      <c r="A830" s="21" t="str">
        <f>IF(T830=0,"",IF(S830&lt;&gt;"","Revisa: "&amp;S830,IF(OR(L830="Cobrado",L830="Anulado"),"",IF(AND(N830="",OR(L830="Recibido",L830="Confirmado",L830="Preparado",L830="En reparto",L830="Incidencia"),ISNUMBER(I830),INT(Ajustes!$C$5)&gt;INT(I830)),"Retrasado",IF(OR(L830="Entregado",L830="Facturado"),IF(AND(ISNUMBER(V830),ISNUMBER(N830),INT(Ajustes!$C$5)-INT(N830)&gt;V830),IF(L830="Entregado","Sin facturar","Cobro vencido"),""),IF(AND(ISNUMBER(V830),ISNUMBER(Q830),Q830&gt;V830),INDEX(Ajustes!$E$9:$E$17,MATCH(L830,Ajustes!$B$9:$B$17,0)),""))))))</f>
        <v/>
      </c>
      <c r="B830" s="22" t="n"/>
      <c r="C830" s="23" t="n"/>
      <c r="D830" s="24" t="n"/>
      <c r="E830" s="25" t="n"/>
      <c r="F830" s="25" t="n"/>
      <c r="G830" s="25" t="n"/>
      <c r="H830" s="26" t="n"/>
      <c r="I830" s="23" t="n"/>
      <c r="J830" s="25" t="n"/>
      <c r="K830" s="25" t="n"/>
      <c r="L830" s="25" t="n"/>
      <c r="M830" s="23" t="n"/>
      <c r="N830" s="23" t="n"/>
      <c r="O830" s="27" t="n"/>
      <c r="P830" s="25" t="n"/>
      <c r="Q830" s="28" t="str">
        <f>IF(OR(T830=0,L830="Cobrado",L830="Anulado",NOT(ISNUMBER(U830))),"",MAX(0,INT(Ajustes!$C$5)-INT(U830)))</f>
        <v/>
      </c>
      <c r="R830" s="28" t="str">
        <f>IF(OR(T830=0,L830="Anulado",NOT(ISNUMBER(N830)),NOT(ISNUMBER(I830))),"",IF(INT(N830)=INT(I830),"Sí",IF(INT(N830)&gt;INT(I830),"Tarde","Antes")))</f>
        <v/>
      </c>
      <c r="S830" t="str">
        <f>IF(T830=0,"",IF(L830="","falta el estado",IF(NOT(ISNUMBER(MATCH(L830,Ajustes!$B$9:$B$17,0))),"el estado no es de la lista",IF(E830="","falta el cliente",IF(OR(AND(C830&lt;&gt;"",NOT(ISNUMBER(C830))),AND(I830&lt;&gt;"",NOT(ISNUMBER(I830))),AND(M830&lt;&gt;"",NOT(ISNUMBER(M830))),AND(N830&lt;&gt;"",NOT(ISNUMBER(N830)))),"hay una fecha mal escrita",IF(AND(H830&lt;&gt;"",NOT(ISNUMBER(H830))),"el importe no es un número",IF(C830="","falta «Recibido el»",IF(AND(L830&lt;&gt;"Recibido",L830&lt;&gt;"Anulado",I830=""),"falta la entrega acordada",IF(AND(L830&lt;&gt;"Recibido",L830&lt;&gt;"Anulado",M830=""),"falta la fecha del estado",IF(AND(OR(L830="Entregado",L830="Facturado",L830="Cobrado"),N830=""),"falta «Entregado el»",IF(AND(N830&lt;&gt;"",OR(L830="Recibido",L830="Confirmado",L830="Preparado",L830="En reparto")),"tiene «Entregado el»: cambia el estado",IF(OR(INT(C830)&gt;INT(Ajustes!$C$5),AND(M830&lt;&gt;"",INT(M830)&gt;INT(Ajustes!$C$5)),AND(N830&lt;&gt;"",INT(N830)&gt;INT(Ajustes!$C$5))),"hay una fecha posterior a hoy",IF(AND(M830&lt;&gt;"",INT(M830)&lt;INT(C830)),"la fecha del estado es anterior a «Recibido el»",IF(AND(N830&lt;&gt;"",INT(N830)&lt;INT(C830)),"«Entregado el» es anterior a «Recibido el»",""))))))))))))))</f>
        <v/>
      </c>
      <c r="T830">
        <f>IF(COUNTA(B830:P830)&gt;0,1,0)</f>
        <v>0</v>
      </c>
      <c r="U830" t="str">
        <f>IF(T830=0,"",IF(AND(L830="Recibido",M830=""),IF(C830="","",C830),IF(M830="","",M830)))</f>
        <v/>
      </c>
      <c r="V830" t="str">
        <f>IF(OR(T830=0,NOT(ISNUMBER(MATCH(L830,Ajustes!$B$9:$B$17,0)))),"",IF(INDEX(Ajustes!$C$9:$C$17,MATCH(L830,Ajustes!$B$9:$B$17,0))="","",INDEX(Ajustes!$C$9:$C$17,MATCH(L830,Ajustes!$B$9:$B$17,0))))</f>
        <v/>
      </c>
      <c r="W830">
        <f>IF(AND(T830=1,N830="",OR(L830="Recibido",L830="Confirmado",L830="Preparado",L830="En reparto",L830="Incidencia")),1,0)</f>
        <v>0</v>
      </c>
      <c r="X830">
        <f>IF(S830&lt;&gt;"",1,0)</f>
        <v>0</v>
      </c>
      <c r="Y830">
        <f>IF(A830&lt;&gt;"",1,0)</f>
        <v>0</v>
      </c>
      <c r="Z830">
        <f>IF(T830=1,ROW()-5,0)</f>
        <v>0</v>
      </c>
    </row>
    <row r="831">
      <c r="A831" s="21" t="str">
        <f>IF(T831=0,"",IF(S831&lt;&gt;"","Revisa: "&amp;S831,IF(OR(L831="Cobrado",L831="Anulado"),"",IF(AND(N831="",OR(L831="Recibido",L831="Confirmado",L831="Preparado",L831="En reparto",L831="Incidencia"),ISNUMBER(I831),INT(Ajustes!$C$5)&gt;INT(I831)),"Retrasado",IF(OR(L831="Entregado",L831="Facturado"),IF(AND(ISNUMBER(V831),ISNUMBER(N831),INT(Ajustes!$C$5)-INT(N831)&gt;V831),IF(L831="Entregado","Sin facturar","Cobro vencido"),""),IF(AND(ISNUMBER(V831),ISNUMBER(Q831),Q831&gt;V831),INDEX(Ajustes!$E$9:$E$17,MATCH(L831,Ajustes!$B$9:$B$17,0)),""))))))</f>
        <v/>
      </c>
      <c r="B831" s="22" t="n"/>
      <c r="C831" s="23" t="n"/>
      <c r="D831" s="24" t="n"/>
      <c r="E831" s="25" t="n"/>
      <c r="F831" s="25" t="n"/>
      <c r="G831" s="25" t="n"/>
      <c r="H831" s="26" t="n"/>
      <c r="I831" s="23" t="n"/>
      <c r="J831" s="25" t="n"/>
      <c r="K831" s="25" t="n"/>
      <c r="L831" s="25" t="n"/>
      <c r="M831" s="23" t="n"/>
      <c r="N831" s="23" t="n"/>
      <c r="O831" s="27" t="n"/>
      <c r="P831" s="25" t="n"/>
      <c r="Q831" s="28" t="str">
        <f>IF(OR(T831=0,L831="Cobrado",L831="Anulado",NOT(ISNUMBER(U831))),"",MAX(0,INT(Ajustes!$C$5)-INT(U831)))</f>
        <v/>
      </c>
      <c r="R831" s="28" t="str">
        <f>IF(OR(T831=0,L831="Anulado",NOT(ISNUMBER(N831)),NOT(ISNUMBER(I831))),"",IF(INT(N831)=INT(I831),"Sí",IF(INT(N831)&gt;INT(I831),"Tarde","Antes")))</f>
        <v/>
      </c>
      <c r="S831" t="str">
        <f>IF(T831=0,"",IF(L831="","falta el estado",IF(NOT(ISNUMBER(MATCH(L831,Ajustes!$B$9:$B$17,0))),"el estado no es de la lista",IF(E831="","falta el cliente",IF(OR(AND(C831&lt;&gt;"",NOT(ISNUMBER(C831))),AND(I831&lt;&gt;"",NOT(ISNUMBER(I831))),AND(M831&lt;&gt;"",NOT(ISNUMBER(M831))),AND(N831&lt;&gt;"",NOT(ISNUMBER(N831)))),"hay una fecha mal escrita",IF(AND(H831&lt;&gt;"",NOT(ISNUMBER(H831))),"el importe no es un número",IF(C831="","falta «Recibido el»",IF(AND(L831&lt;&gt;"Recibido",L831&lt;&gt;"Anulado",I831=""),"falta la entrega acordada",IF(AND(L831&lt;&gt;"Recibido",L831&lt;&gt;"Anulado",M831=""),"falta la fecha del estado",IF(AND(OR(L831="Entregado",L831="Facturado",L831="Cobrado"),N831=""),"falta «Entregado el»",IF(AND(N831&lt;&gt;"",OR(L831="Recibido",L831="Confirmado",L831="Preparado",L831="En reparto")),"tiene «Entregado el»: cambia el estado",IF(OR(INT(C831)&gt;INT(Ajustes!$C$5),AND(M831&lt;&gt;"",INT(M831)&gt;INT(Ajustes!$C$5)),AND(N831&lt;&gt;"",INT(N831)&gt;INT(Ajustes!$C$5))),"hay una fecha posterior a hoy",IF(AND(M831&lt;&gt;"",INT(M831)&lt;INT(C831)),"la fecha del estado es anterior a «Recibido el»",IF(AND(N831&lt;&gt;"",INT(N831)&lt;INT(C831)),"«Entregado el» es anterior a «Recibido el»",""))))))))))))))</f>
        <v/>
      </c>
      <c r="T831">
        <f>IF(COUNTA(B831:P831)&gt;0,1,0)</f>
        <v>0</v>
      </c>
      <c r="U831" t="str">
        <f>IF(T831=0,"",IF(AND(L831="Recibido",M831=""),IF(C831="","",C831),IF(M831="","",M831)))</f>
        <v/>
      </c>
      <c r="V831" t="str">
        <f>IF(OR(T831=0,NOT(ISNUMBER(MATCH(L831,Ajustes!$B$9:$B$17,0)))),"",IF(INDEX(Ajustes!$C$9:$C$17,MATCH(L831,Ajustes!$B$9:$B$17,0))="","",INDEX(Ajustes!$C$9:$C$17,MATCH(L831,Ajustes!$B$9:$B$17,0))))</f>
        <v/>
      </c>
      <c r="W831">
        <f>IF(AND(T831=1,N831="",OR(L831="Recibido",L831="Confirmado",L831="Preparado",L831="En reparto",L831="Incidencia")),1,0)</f>
        <v>0</v>
      </c>
      <c r="X831">
        <f>IF(S831&lt;&gt;"",1,0)</f>
        <v>0</v>
      </c>
      <c r="Y831">
        <f>IF(A831&lt;&gt;"",1,0)</f>
        <v>0</v>
      </c>
      <c r="Z831">
        <f>IF(T831=1,ROW()-5,0)</f>
        <v>0</v>
      </c>
    </row>
    <row r="832">
      <c r="A832" s="21" t="str">
        <f>IF(T832=0,"",IF(S832&lt;&gt;"","Revisa: "&amp;S832,IF(OR(L832="Cobrado",L832="Anulado"),"",IF(AND(N832="",OR(L832="Recibido",L832="Confirmado",L832="Preparado",L832="En reparto",L832="Incidencia"),ISNUMBER(I832),INT(Ajustes!$C$5)&gt;INT(I832)),"Retrasado",IF(OR(L832="Entregado",L832="Facturado"),IF(AND(ISNUMBER(V832),ISNUMBER(N832),INT(Ajustes!$C$5)-INT(N832)&gt;V832),IF(L832="Entregado","Sin facturar","Cobro vencido"),""),IF(AND(ISNUMBER(V832),ISNUMBER(Q832),Q832&gt;V832),INDEX(Ajustes!$E$9:$E$17,MATCH(L832,Ajustes!$B$9:$B$17,0)),""))))))</f>
        <v/>
      </c>
      <c r="B832" s="22" t="n"/>
      <c r="C832" s="23" t="n"/>
      <c r="D832" s="24" t="n"/>
      <c r="E832" s="25" t="n"/>
      <c r="F832" s="25" t="n"/>
      <c r="G832" s="25" t="n"/>
      <c r="H832" s="26" t="n"/>
      <c r="I832" s="23" t="n"/>
      <c r="J832" s="25" t="n"/>
      <c r="K832" s="25" t="n"/>
      <c r="L832" s="25" t="n"/>
      <c r="M832" s="23" t="n"/>
      <c r="N832" s="23" t="n"/>
      <c r="O832" s="27" t="n"/>
      <c r="P832" s="25" t="n"/>
      <c r="Q832" s="28" t="str">
        <f>IF(OR(T832=0,L832="Cobrado",L832="Anulado",NOT(ISNUMBER(U832))),"",MAX(0,INT(Ajustes!$C$5)-INT(U832)))</f>
        <v/>
      </c>
      <c r="R832" s="28" t="str">
        <f>IF(OR(T832=0,L832="Anulado",NOT(ISNUMBER(N832)),NOT(ISNUMBER(I832))),"",IF(INT(N832)=INT(I832),"Sí",IF(INT(N832)&gt;INT(I832),"Tarde","Antes")))</f>
        <v/>
      </c>
      <c r="S832" t="str">
        <f>IF(T832=0,"",IF(L832="","falta el estado",IF(NOT(ISNUMBER(MATCH(L832,Ajustes!$B$9:$B$17,0))),"el estado no es de la lista",IF(E832="","falta el cliente",IF(OR(AND(C832&lt;&gt;"",NOT(ISNUMBER(C832))),AND(I832&lt;&gt;"",NOT(ISNUMBER(I832))),AND(M832&lt;&gt;"",NOT(ISNUMBER(M832))),AND(N832&lt;&gt;"",NOT(ISNUMBER(N832)))),"hay una fecha mal escrita",IF(AND(H832&lt;&gt;"",NOT(ISNUMBER(H832))),"el importe no es un número",IF(C832="","falta «Recibido el»",IF(AND(L832&lt;&gt;"Recibido",L832&lt;&gt;"Anulado",I832=""),"falta la entrega acordada",IF(AND(L832&lt;&gt;"Recibido",L832&lt;&gt;"Anulado",M832=""),"falta la fecha del estado",IF(AND(OR(L832="Entregado",L832="Facturado",L832="Cobrado"),N832=""),"falta «Entregado el»",IF(AND(N832&lt;&gt;"",OR(L832="Recibido",L832="Confirmado",L832="Preparado",L832="En reparto")),"tiene «Entregado el»: cambia el estado",IF(OR(INT(C832)&gt;INT(Ajustes!$C$5),AND(M832&lt;&gt;"",INT(M832)&gt;INT(Ajustes!$C$5)),AND(N832&lt;&gt;"",INT(N832)&gt;INT(Ajustes!$C$5))),"hay una fecha posterior a hoy",IF(AND(M832&lt;&gt;"",INT(M832)&lt;INT(C832)),"la fecha del estado es anterior a «Recibido el»",IF(AND(N832&lt;&gt;"",INT(N832)&lt;INT(C832)),"«Entregado el» es anterior a «Recibido el»",""))))))))))))))</f>
        <v/>
      </c>
      <c r="T832">
        <f>IF(COUNTA(B832:P832)&gt;0,1,0)</f>
        <v>0</v>
      </c>
      <c r="U832" t="str">
        <f>IF(T832=0,"",IF(AND(L832="Recibido",M832=""),IF(C832="","",C832),IF(M832="","",M832)))</f>
        <v/>
      </c>
      <c r="V832" t="str">
        <f>IF(OR(T832=0,NOT(ISNUMBER(MATCH(L832,Ajustes!$B$9:$B$17,0)))),"",IF(INDEX(Ajustes!$C$9:$C$17,MATCH(L832,Ajustes!$B$9:$B$17,0))="","",INDEX(Ajustes!$C$9:$C$17,MATCH(L832,Ajustes!$B$9:$B$17,0))))</f>
        <v/>
      </c>
      <c r="W832">
        <f>IF(AND(T832=1,N832="",OR(L832="Recibido",L832="Confirmado",L832="Preparado",L832="En reparto",L832="Incidencia")),1,0)</f>
        <v>0</v>
      </c>
      <c r="X832">
        <f>IF(S832&lt;&gt;"",1,0)</f>
        <v>0</v>
      </c>
      <c r="Y832">
        <f>IF(A832&lt;&gt;"",1,0)</f>
        <v>0</v>
      </c>
      <c r="Z832">
        <f>IF(T832=1,ROW()-5,0)</f>
        <v>0</v>
      </c>
    </row>
    <row r="833">
      <c r="A833" s="21" t="str">
        <f>IF(T833=0,"",IF(S833&lt;&gt;"","Revisa: "&amp;S833,IF(OR(L833="Cobrado",L833="Anulado"),"",IF(AND(N833="",OR(L833="Recibido",L833="Confirmado",L833="Preparado",L833="En reparto",L833="Incidencia"),ISNUMBER(I833),INT(Ajustes!$C$5)&gt;INT(I833)),"Retrasado",IF(OR(L833="Entregado",L833="Facturado"),IF(AND(ISNUMBER(V833),ISNUMBER(N833),INT(Ajustes!$C$5)-INT(N833)&gt;V833),IF(L833="Entregado","Sin facturar","Cobro vencido"),""),IF(AND(ISNUMBER(V833),ISNUMBER(Q833),Q833&gt;V833),INDEX(Ajustes!$E$9:$E$17,MATCH(L833,Ajustes!$B$9:$B$17,0)),""))))))</f>
        <v/>
      </c>
      <c r="B833" s="22" t="n"/>
      <c r="C833" s="23" t="n"/>
      <c r="D833" s="24" t="n"/>
      <c r="E833" s="25" t="n"/>
      <c r="F833" s="25" t="n"/>
      <c r="G833" s="25" t="n"/>
      <c r="H833" s="26" t="n"/>
      <c r="I833" s="23" t="n"/>
      <c r="J833" s="25" t="n"/>
      <c r="K833" s="25" t="n"/>
      <c r="L833" s="25" t="n"/>
      <c r="M833" s="23" t="n"/>
      <c r="N833" s="23" t="n"/>
      <c r="O833" s="27" t="n"/>
      <c r="P833" s="25" t="n"/>
      <c r="Q833" s="28" t="str">
        <f>IF(OR(T833=0,L833="Cobrado",L833="Anulado",NOT(ISNUMBER(U833))),"",MAX(0,INT(Ajustes!$C$5)-INT(U833)))</f>
        <v/>
      </c>
      <c r="R833" s="28" t="str">
        <f>IF(OR(T833=0,L833="Anulado",NOT(ISNUMBER(N833)),NOT(ISNUMBER(I833))),"",IF(INT(N833)=INT(I833),"Sí",IF(INT(N833)&gt;INT(I833),"Tarde","Antes")))</f>
        <v/>
      </c>
      <c r="S833" t="str">
        <f>IF(T833=0,"",IF(L833="","falta el estado",IF(NOT(ISNUMBER(MATCH(L833,Ajustes!$B$9:$B$17,0))),"el estado no es de la lista",IF(E833="","falta el cliente",IF(OR(AND(C833&lt;&gt;"",NOT(ISNUMBER(C833))),AND(I833&lt;&gt;"",NOT(ISNUMBER(I833))),AND(M833&lt;&gt;"",NOT(ISNUMBER(M833))),AND(N833&lt;&gt;"",NOT(ISNUMBER(N833)))),"hay una fecha mal escrita",IF(AND(H833&lt;&gt;"",NOT(ISNUMBER(H833))),"el importe no es un número",IF(C833="","falta «Recibido el»",IF(AND(L833&lt;&gt;"Recibido",L833&lt;&gt;"Anulado",I833=""),"falta la entrega acordada",IF(AND(L833&lt;&gt;"Recibido",L833&lt;&gt;"Anulado",M833=""),"falta la fecha del estado",IF(AND(OR(L833="Entregado",L833="Facturado",L833="Cobrado"),N833=""),"falta «Entregado el»",IF(AND(N833&lt;&gt;"",OR(L833="Recibido",L833="Confirmado",L833="Preparado",L833="En reparto")),"tiene «Entregado el»: cambia el estado",IF(OR(INT(C833)&gt;INT(Ajustes!$C$5),AND(M833&lt;&gt;"",INT(M833)&gt;INT(Ajustes!$C$5)),AND(N833&lt;&gt;"",INT(N833)&gt;INT(Ajustes!$C$5))),"hay una fecha posterior a hoy",IF(AND(M833&lt;&gt;"",INT(M833)&lt;INT(C833)),"la fecha del estado es anterior a «Recibido el»",IF(AND(N833&lt;&gt;"",INT(N833)&lt;INT(C833)),"«Entregado el» es anterior a «Recibido el»",""))))))))))))))</f>
        <v/>
      </c>
      <c r="T833">
        <f>IF(COUNTA(B833:P833)&gt;0,1,0)</f>
        <v>0</v>
      </c>
      <c r="U833" t="str">
        <f>IF(T833=0,"",IF(AND(L833="Recibido",M833=""),IF(C833="","",C833),IF(M833="","",M833)))</f>
        <v/>
      </c>
      <c r="V833" t="str">
        <f>IF(OR(T833=0,NOT(ISNUMBER(MATCH(L833,Ajustes!$B$9:$B$17,0)))),"",IF(INDEX(Ajustes!$C$9:$C$17,MATCH(L833,Ajustes!$B$9:$B$17,0))="","",INDEX(Ajustes!$C$9:$C$17,MATCH(L833,Ajustes!$B$9:$B$17,0))))</f>
        <v/>
      </c>
      <c r="W833">
        <f>IF(AND(T833=1,N833="",OR(L833="Recibido",L833="Confirmado",L833="Preparado",L833="En reparto",L833="Incidencia")),1,0)</f>
        <v>0</v>
      </c>
      <c r="X833">
        <f>IF(S833&lt;&gt;"",1,0)</f>
        <v>0</v>
      </c>
      <c r="Y833">
        <f>IF(A833&lt;&gt;"",1,0)</f>
        <v>0</v>
      </c>
      <c r="Z833">
        <f>IF(T833=1,ROW()-5,0)</f>
        <v>0</v>
      </c>
    </row>
    <row r="834">
      <c r="A834" s="21" t="str">
        <f>IF(T834=0,"",IF(S834&lt;&gt;"","Revisa: "&amp;S834,IF(OR(L834="Cobrado",L834="Anulado"),"",IF(AND(N834="",OR(L834="Recibido",L834="Confirmado",L834="Preparado",L834="En reparto",L834="Incidencia"),ISNUMBER(I834),INT(Ajustes!$C$5)&gt;INT(I834)),"Retrasado",IF(OR(L834="Entregado",L834="Facturado"),IF(AND(ISNUMBER(V834),ISNUMBER(N834),INT(Ajustes!$C$5)-INT(N834)&gt;V834),IF(L834="Entregado","Sin facturar","Cobro vencido"),""),IF(AND(ISNUMBER(V834),ISNUMBER(Q834),Q834&gt;V834),INDEX(Ajustes!$E$9:$E$17,MATCH(L834,Ajustes!$B$9:$B$17,0)),""))))))</f>
        <v/>
      </c>
      <c r="B834" s="22" t="n"/>
      <c r="C834" s="23" t="n"/>
      <c r="D834" s="24" t="n"/>
      <c r="E834" s="25" t="n"/>
      <c r="F834" s="25" t="n"/>
      <c r="G834" s="25" t="n"/>
      <c r="H834" s="26" t="n"/>
      <c r="I834" s="23" t="n"/>
      <c r="J834" s="25" t="n"/>
      <c r="K834" s="25" t="n"/>
      <c r="L834" s="25" t="n"/>
      <c r="M834" s="23" t="n"/>
      <c r="N834" s="23" t="n"/>
      <c r="O834" s="27" t="n"/>
      <c r="P834" s="25" t="n"/>
      <c r="Q834" s="28" t="str">
        <f>IF(OR(T834=0,L834="Cobrado",L834="Anulado",NOT(ISNUMBER(U834))),"",MAX(0,INT(Ajustes!$C$5)-INT(U834)))</f>
        <v/>
      </c>
      <c r="R834" s="28" t="str">
        <f>IF(OR(T834=0,L834="Anulado",NOT(ISNUMBER(N834)),NOT(ISNUMBER(I834))),"",IF(INT(N834)=INT(I834),"Sí",IF(INT(N834)&gt;INT(I834),"Tarde","Antes")))</f>
        <v/>
      </c>
      <c r="S834" t="str">
        <f>IF(T834=0,"",IF(L834="","falta el estado",IF(NOT(ISNUMBER(MATCH(L834,Ajustes!$B$9:$B$17,0))),"el estado no es de la lista",IF(E834="","falta el cliente",IF(OR(AND(C834&lt;&gt;"",NOT(ISNUMBER(C834))),AND(I834&lt;&gt;"",NOT(ISNUMBER(I834))),AND(M834&lt;&gt;"",NOT(ISNUMBER(M834))),AND(N834&lt;&gt;"",NOT(ISNUMBER(N834)))),"hay una fecha mal escrita",IF(AND(H834&lt;&gt;"",NOT(ISNUMBER(H834))),"el importe no es un número",IF(C834="","falta «Recibido el»",IF(AND(L834&lt;&gt;"Recibido",L834&lt;&gt;"Anulado",I834=""),"falta la entrega acordada",IF(AND(L834&lt;&gt;"Recibido",L834&lt;&gt;"Anulado",M834=""),"falta la fecha del estado",IF(AND(OR(L834="Entregado",L834="Facturado",L834="Cobrado"),N834=""),"falta «Entregado el»",IF(AND(N834&lt;&gt;"",OR(L834="Recibido",L834="Confirmado",L834="Preparado",L834="En reparto")),"tiene «Entregado el»: cambia el estado",IF(OR(INT(C834)&gt;INT(Ajustes!$C$5),AND(M834&lt;&gt;"",INT(M834)&gt;INT(Ajustes!$C$5)),AND(N834&lt;&gt;"",INT(N834)&gt;INT(Ajustes!$C$5))),"hay una fecha posterior a hoy",IF(AND(M834&lt;&gt;"",INT(M834)&lt;INT(C834)),"la fecha del estado es anterior a «Recibido el»",IF(AND(N834&lt;&gt;"",INT(N834)&lt;INT(C834)),"«Entregado el» es anterior a «Recibido el»",""))))))))))))))</f>
        <v/>
      </c>
      <c r="T834">
        <f>IF(COUNTA(B834:P834)&gt;0,1,0)</f>
        <v>0</v>
      </c>
      <c r="U834" t="str">
        <f>IF(T834=0,"",IF(AND(L834="Recibido",M834=""),IF(C834="","",C834),IF(M834="","",M834)))</f>
        <v/>
      </c>
      <c r="V834" t="str">
        <f>IF(OR(T834=0,NOT(ISNUMBER(MATCH(L834,Ajustes!$B$9:$B$17,0)))),"",IF(INDEX(Ajustes!$C$9:$C$17,MATCH(L834,Ajustes!$B$9:$B$17,0))="","",INDEX(Ajustes!$C$9:$C$17,MATCH(L834,Ajustes!$B$9:$B$17,0))))</f>
        <v/>
      </c>
      <c r="W834">
        <f>IF(AND(T834=1,N834="",OR(L834="Recibido",L834="Confirmado",L834="Preparado",L834="En reparto",L834="Incidencia")),1,0)</f>
        <v>0</v>
      </c>
      <c r="X834">
        <f>IF(S834&lt;&gt;"",1,0)</f>
        <v>0</v>
      </c>
      <c r="Y834">
        <f>IF(A834&lt;&gt;"",1,0)</f>
        <v>0</v>
      </c>
      <c r="Z834">
        <f>IF(T834=1,ROW()-5,0)</f>
        <v>0</v>
      </c>
    </row>
    <row r="835">
      <c r="A835" s="21" t="str">
        <f>IF(T835=0,"",IF(S835&lt;&gt;"","Revisa: "&amp;S835,IF(OR(L835="Cobrado",L835="Anulado"),"",IF(AND(N835="",OR(L835="Recibido",L835="Confirmado",L835="Preparado",L835="En reparto",L835="Incidencia"),ISNUMBER(I835),INT(Ajustes!$C$5)&gt;INT(I835)),"Retrasado",IF(OR(L835="Entregado",L835="Facturado"),IF(AND(ISNUMBER(V835),ISNUMBER(N835),INT(Ajustes!$C$5)-INT(N835)&gt;V835),IF(L835="Entregado","Sin facturar","Cobro vencido"),""),IF(AND(ISNUMBER(V835),ISNUMBER(Q835),Q835&gt;V835),INDEX(Ajustes!$E$9:$E$17,MATCH(L835,Ajustes!$B$9:$B$17,0)),""))))))</f>
        <v/>
      </c>
      <c r="B835" s="22" t="n"/>
      <c r="C835" s="23" t="n"/>
      <c r="D835" s="24" t="n"/>
      <c r="E835" s="25" t="n"/>
      <c r="F835" s="25" t="n"/>
      <c r="G835" s="25" t="n"/>
      <c r="H835" s="26" t="n"/>
      <c r="I835" s="23" t="n"/>
      <c r="J835" s="25" t="n"/>
      <c r="K835" s="25" t="n"/>
      <c r="L835" s="25" t="n"/>
      <c r="M835" s="23" t="n"/>
      <c r="N835" s="23" t="n"/>
      <c r="O835" s="27" t="n"/>
      <c r="P835" s="25" t="n"/>
      <c r="Q835" s="28" t="str">
        <f>IF(OR(T835=0,L835="Cobrado",L835="Anulado",NOT(ISNUMBER(U835))),"",MAX(0,INT(Ajustes!$C$5)-INT(U835)))</f>
        <v/>
      </c>
      <c r="R835" s="28" t="str">
        <f>IF(OR(T835=0,L835="Anulado",NOT(ISNUMBER(N835)),NOT(ISNUMBER(I835))),"",IF(INT(N835)=INT(I835),"Sí",IF(INT(N835)&gt;INT(I835),"Tarde","Antes")))</f>
        <v/>
      </c>
      <c r="S835" t="str">
        <f>IF(T835=0,"",IF(L835="","falta el estado",IF(NOT(ISNUMBER(MATCH(L835,Ajustes!$B$9:$B$17,0))),"el estado no es de la lista",IF(E835="","falta el cliente",IF(OR(AND(C835&lt;&gt;"",NOT(ISNUMBER(C835))),AND(I835&lt;&gt;"",NOT(ISNUMBER(I835))),AND(M835&lt;&gt;"",NOT(ISNUMBER(M835))),AND(N835&lt;&gt;"",NOT(ISNUMBER(N835)))),"hay una fecha mal escrita",IF(AND(H835&lt;&gt;"",NOT(ISNUMBER(H835))),"el importe no es un número",IF(C835="","falta «Recibido el»",IF(AND(L835&lt;&gt;"Recibido",L835&lt;&gt;"Anulado",I835=""),"falta la entrega acordada",IF(AND(L835&lt;&gt;"Recibido",L835&lt;&gt;"Anulado",M835=""),"falta la fecha del estado",IF(AND(OR(L835="Entregado",L835="Facturado",L835="Cobrado"),N835=""),"falta «Entregado el»",IF(AND(N835&lt;&gt;"",OR(L835="Recibido",L835="Confirmado",L835="Preparado",L835="En reparto")),"tiene «Entregado el»: cambia el estado",IF(OR(INT(C835)&gt;INT(Ajustes!$C$5),AND(M835&lt;&gt;"",INT(M835)&gt;INT(Ajustes!$C$5)),AND(N835&lt;&gt;"",INT(N835)&gt;INT(Ajustes!$C$5))),"hay una fecha posterior a hoy",IF(AND(M835&lt;&gt;"",INT(M835)&lt;INT(C835)),"la fecha del estado es anterior a «Recibido el»",IF(AND(N835&lt;&gt;"",INT(N835)&lt;INT(C835)),"«Entregado el» es anterior a «Recibido el»",""))))))))))))))</f>
        <v/>
      </c>
      <c r="T835">
        <f>IF(COUNTA(B835:P835)&gt;0,1,0)</f>
        <v>0</v>
      </c>
      <c r="U835" t="str">
        <f>IF(T835=0,"",IF(AND(L835="Recibido",M835=""),IF(C835="","",C835),IF(M835="","",M835)))</f>
        <v/>
      </c>
      <c r="V835" t="str">
        <f>IF(OR(T835=0,NOT(ISNUMBER(MATCH(L835,Ajustes!$B$9:$B$17,0)))),"",IF(INDEX(Ajustes!$C$9:$C$17,MATCH(L835,Ajustes!$B$9:$B$17,0))="","",INDEX(Ajustes!$C$9:$C$17,MATCH(L835,Ajustes!$B$9:$B$17,0))))</f>
        <v/>
      </c>
      <c r="W835">
        <f>IF(AND(T835=1,N835="",OR(L835="Recibido",L835="Confirmado",L835="Preparado",L835="En reparto",L835="Incidencia")),1,0)</f>
        <v>0</v>
      </c>
      <c r="X835">
        <f>IF(S835&lt;&gt;"",1,0)</f>
        <v>0</v>
      </c>
      <c r="Y835">
        <f>IF(A835&lt;&gt;"",1,0)</f>
        <v>0</v>
      </c>
      <c r="Z835">
        <f>IF(T835=1,ROW()-5,0)</f>
        <v>0</v>
      </c>
    </row>
    <row r="836">
      <c r="A836" s="21" t="str">
        <f>IF(T836=0,"",IF(S836&lt;&gt;"","Revisa: "&amp;S836,IF(OR(L836="Cobrado",L836="Anulado"),"",IF(AND(N836="",OR(L836="Recibido",L836="Confirmado",L836="Preparado",L836="En reparto",L836="Incidencia"),ISNUMBER(I836),INT(Ajustes!$C$5)&gt;INT(I836)),"Retrasado",IF(OR(L836="Entregado",L836="Facturado"),IF(AND(ISNUMBER(V836),ISNUMBER(N836),INT(Ajustes!$C$5)-INT(N836)&gt;V836),IF(L836="Entregado","Sin facturar","Cobro vencido"),""),IF(AND(ISNUMBER(V836),ISNUMBER(Q836),Q836&gt;V836),INDEX(Ajustes!$E$9:$E$17,MATCH(L836,Ajustes!$B$9:$B$17,0)),""))))))</f>
        <v/>
      </c>
      <c r="B836" s="22" t="n"/>
      <c r="C836" s="23" t="n"/>
      <c r="D836" s="24" t="n"/>
      <c r="E836" s="25" t="n"/>
      <c r="F836" s="25" t="n"/>
      <c r="G836" s="25" t="n"/>
      <c r="H836" s="26" t="n"/>
      <c r="I836" s="23" t="n"/>
      <c r="J836" s="25" t="n"/>
      <c r="K836" s="25" t="n"/>
      <c r="L836" s="25" t="n"/>
      <c r="M836" s="23" t="n"/>
      <c r="N836" s="23" t="n"/>
      <c r="O836" s="27" t="n"/>
      <c r="P836" s="25" t="n"/>
      <c r="Q836" s="28" t="str">
        <f>IF(OR(T836=0,L836="Cobrado",L836="Anulado",NOT(ISNUMBER(U836))),"",MAX(0,INT(Ajustes!$C$5)-INT(U836)))</f>
        <v/>
      </c>
      <c r="R836" s="28" t="str">
        <f>IF(OR(T836=0,L836="Anulado",NOT(ISNUMBER(N836)),NOT(ISNUMBER(I836))),"",IF(INT(N836)=INT(I836),"Sí",IF(INT(N836)&gt;INT(I836),"Tarde","Antes")))</f>
        <v/>
      </c>
      <c r="S836" t="str">
        <f>IF(T836=0,"",IF(L836="","falta el estado",IF(NOT(ISNUMBER(MATCH(L836,Ajustes!$B$9:$B$17,0))),"el estado no es de la lista",IF(E836="","falta el cliente",IF(OR(AND(C836&lt;&gt;"",NOT(ISNUMBER(C836))),AND(I836&lt;&gt;"",NOT(ISNUMBER(I836))),AND(M836&lt;&gt;"",NOT(ISNUMBER(M836))),AND(N836&lt;&gt;"",NOT(ISNUMBER(N836)))),"hay una fecha mal escrita",IF(AND(H836&lt;&gt;"",NOT(ISNUMBER(H836))),"el importe no es un número",IF(C836="","falta «Recibido el»",IF(AND(L836&lt;&gt;"Recibido",L836&lt;&gt;"Anulado",I836=""),"falta la entrega acordada",IF(AND(L836&lt;&gt;"Recibido",L836&lt;&gt;"Anulado",M836=""),"falta la fecha del estado",IF(AND(OR(L836="Entregado",L836="Facturado",L836="Cobrado"),N836=""),"falta «Entregado el»",IF(AND(N836&lt;&gt;"",OR(L836="Recibido",L836="Confirmado",L836="Preparado",L836="En reparto")),"tiene «Entregado el»: cambia el estado",IF(OR(INT(C836)&gt;INT(Ajustes!$C$5),AND(M836&lt;&gt;"",INT(M836)&gt;INT(Ajustes!$C$5)),AND(N836&lt;&gt;"",INT(N836)&gt;INT(Ajustes!$C$5))),"hay una fecha posterior a hoy",IF(AND(M836&lt;&gt;"",INT(M836)&lt;INT(C836)),"la fecha del estado es anterior a «Recibido el»",IF(AND(N836&lt;&gt;"",INT(N836)&lt;INT(C836)),"«Entregado el» es anterior a «Recibido el»",""))))))))))))))</f>
        <v/>
      </c>
      <c r="T836">
        <f>IF(COUNTA(B836:P836)&gt;0,1,0)</f>
        <v>0</v>
      </c>
      <c r="U836" t="str">
        <f>IF(T836=0,"",IF(AND(L836="Recibido",M836=""),IF(C836="","",C836),IF(M836="","",M836)))</f>
        <v/>
      </c>
      <c r="V836" t="str">
        <f>IF(OR(T836=0,NOT(ISNUMBER(MATCH(L836,Ajustes!$B$9:$B$17,0)))),"",IF(INDEX(Ajustes!$C$9:$C$17,MATCH(L836,Ajustes!$B$9:$B$17,0))="","",INDEX(Ajustes!$C$9:$C$17,MATCH(L836,Ajustes!$B$9:$B$17,0))))</f>
        <v/>
      </c>
      <c r="W836">
        <f>IF(AND(T836=1,N836="",OR(L836="Recibido",L836="Confirmado",L836="Preparado",L836="En reparto",L836="Incidencia")),1,0)</f>
        <v>0</v>
      </c>
      <c r="X836">
        <f>IF(S836&lt;&gt;"",1,0)</f>
        <v>0</v>
      </c>
      <c r="Y836">
        <f>IF(A836&lt;&gt;"",1,0)</f>
        <v>0</v>
      </c>
      <c r="Z836">
        <f>IF(T836=1,ROW()-5,0)</f>
        <v>0</v>
      </c>
    </row>
    <row r="837">
      <c r="A837" s="21" t="str">
        <f>IF(T837=0,"",IF(S837&lt;&gt;"","Revisa: "&amp;S837,IF(OR(L837="Cobrado",L837="Anulado"),"",IF(AND(N837="",OR(L837="Recibido",L837="Confirmado",L837="Preparado",L837="En reparto",L837="Incidencia"),ISNUMBER(I837),INT(Ajustes!$C$5)&gt;INT(I837)),"Retrasado",IF(OR(L837="Entregado",L837="Facturado"),IF(AND(ISNUMBER(V837),ISNUMBER(N837),INT(Ajustes!$C$5)-INT(N837)&gt;V837),IF(L837="Entregado","Sin facturar","Cobro vencido"),""),IF(AND(ISNUMBER(V837),ISNUMBER(Q837),Q837&gt;V837),INDEX(Ajustes!$E$9:$E$17,MATCH(L837,Ajustes!$B$9:$B$17,0)),""))))))</f>
        <v/>
      </c>
      <c r="B837" s="22" t="n"/>
      <c r="C837" s="23" t="n"/>
      <c r="D837" s="24" t="n"/>
      <c r="E837" s="25" t="n"/>
      <c r="F837" s="25" t="n"/>
      <c r="G837" s="25" t="n"/>
      <c r="H837" s="26" t="n"/>
      <c r="I837" s="23" t="n"/>
      <c r="J837" s="25" t="n"/>
      <c r="K837" s="25" t="n"/>
      <c r="L837" s="25" t="n"/>
      <c r="M837" s="23" t="n"/>
      <c r="N837" s="23" t="n"/>
      <c r="O837" s="27" t="n"/>
      <c r="P837" s="25" t="n"/>
      <c r="Q837" s="28" t="str">
        <f>IF(OR(T837=0,L837="Cobrado",L837="Anulado",NOT(ISNUMBER(U837))),"",MAX(0,INT(Ajustes!$C$5)-INT(U837)))</f>
        <v/>
      </c>
      <c r="R837" s="28" t="str">
        <f>IF(OR(T837=0,L837="Anulado",NOT(ISNUMBER(N837)),NOT(ISNUMBER(I837))),"",IF(INT(N837)=INT(I837),"Sí",IF(INT(N837)&gt;INT(I837),"Tarde","Antes")))</f>
        <v/>
      </c>
      <c r="S837" t="str">
        <f>IF(T837=0,"",IF(L837="","falta el estado",IF(NOT(ISNUMBER(MATCH(L837,Ajustes!$B$9:$B$17,0))),"el estado no es de la lista",IF(E837="","falta el cliente",IF(OR(AND(C837&lt;&gt;"",NOT(ISNUMBER(C837))),AND(I837&lt;&gt;"",NOT(ISNUMBER(I837))),AND(M837&lt;&gt;"",NOT(ISNUMBER(M837))),AND(N837&lt;&gt;"",NOT(ISNUMBER(N837)))),"hay una fecha mal escrita",IF(AND(H837&lt;&gt;"",NOT(ISNUMBER(H837))),"el importe no es un número",IF(C837="","falta «Recibido el»",IF(AND(L837&lt;&gt;"Recibido",L837&lt;&gt;"Anulado",I837=""),"falta la entrega acordada",IF(AND(L837&lt;&gt;"Recibido",L837&lt;&gt;"Anulado",M837=""),"falta la fecha del estado",IF(AND(OR(L837="Entregado",L837="Facturado",L837="Cobrado"),N837=""),"falta «Entregado el»",IF(AND(N837&lt;&gt;"",OR(L837="Recibido",L837="Confirmado",L837="Preparado",L837="En reparto")),"tiene «Entregado el»: cambia el estado",IF(OR(INT(C837)&gt;INT(Ajustes!$C$5),AND(M837&lt;&gt;"",INT(M837)&gt;INT(Ajustes!$C$5)),AND(N837&lt;&gt;"",INT(N837)&gt;INT(Ajustes!$C$5))),"hay una fecha posterior a hoy",IF(AND(M837&lt;&gt;"",INT(M837)&lt;INT(C837)),"la fecha del estado es anterior a «Recibido el»",IF(AND(N837&lt;&gt;"",INT(N837)&lt;INT(C837)),"«Entregado el» es anterior a «Recibido el»",""))))))))))))))</f>
        <v/>
      </c>
      <c r="T837">
        <f>IF(COUNTA(B837:P837)&gt;0,1,0)</f>
        <v>0</v>
      </c>
      <c r="U837" t="str">
        <f>IF(T837=0,"",IF(AND(L837="Recibido",M837=""),IF(C837="","",C837),IF(M837="","",M837)))</f>
        <v/>
      </c>
      <c r="V837" t="str">
        <f>IF(OR(T837=0,NOT(ISNUMBER(MATCH(L837,Ajustes!$B$9:$B$17,0)))),"",IF(INDEX(Ajustes!$C$9:$C$17,MATCH(L837,Ajustes!$B$9:$B$17,0))="","",INDEX(Ajustes!$C$9:$C$17,MATCH(L837,Ajustes!$B$9:$B$17,0))))</f>
        <v/>
      </c>
      <c r="W837">
        <f>IF(AND(T837=1,N837="",OR(L837="Recibido",L837="Confirmado",L837="Preparado",L837="En reparto",L837="Incidencia")),1,0)</f>
        <v>0</v>
      </c>
      <c r="X837">
        <f>IF(S837&lt;&gt;"",1,0)</f>
        <v>0</v>
      </c>
      <c r="Y837">
        <f>IF(A837&lt;&gt;"",1,0)</f>
        <v>0</v>
      </c>
      <c r="Z837">
        <f>IF(T837=1,ROW()-5,0)</f>
        <v>0</v>
      </c>
    </row>
    <row r="838">
      <c r="A838" s="21" t="str">
        <f>IF(T838=0,"",IF(S838&lt;&gt;"","Revisa: "&amp;S838,IF(OR(L838="Cobrado",L838="Anulado"),"",IF(AND(N838="",OR(L838="Recibido",L838="Confirmado",L838="Preparado",L838="En reparto",L838="Incidencia"),ISNUMBER(I838),INT(Ajustes!$C$5)&gt;INT(I838)),"Retrasado",IF(OR(L838="Entregado",L838="Facturado"),IF(AND(ISNUMBER(V838),ISNUMBER(N838),INT(Ajustes!$C$5)-INT(N838)&gt;V838),IF(L838="Entregado","Sin facturar","Cobro vencido"),""),IF(AND(ISNUMBER(V838),ISNUMBER(Q838),Q838&gt;V838),INDEX(Ajustes!$E$9:$E$17,MATCH(L838,Ajustes!$B$9:$B$17,0)),""))))))</f>
        <v/>
      </c>
      <c r="B838" s="22" t="n"/>
      <c r="C838" s="23" t="n"/>
      <c r="D838" s="24" t="n"/>
      <c r="E838" s="25" t="n"/>
      <c r="F838" s="25" t="n"/>
      <c r="G838" s="25" t="n"/>
      <c r="H838" s="26" t="n"/>
      <c r="I838" s="23" t="n"/>
      <c r="J838" s="25" t="n"/>
      <c r="K838" s="25" t="n"/>
      <c r="L838" s="25" t="n"/>
      <c r="M838" s="23" t="n"/>
      <c r="N838" s="23" t="n"/>
      <c r="O838" s="27" t="n"/>
      <c r="P838" s="25" t="n"/>
      <c r="Q838" s="28" t="str">
        <f>IF(OR(T838=0,L838="Cobrado",L838="Anulado",NOT(ISNUMBER(U838))),"",MAX(0,INT(Ajustes!$C$5)-INT(U838)))</f>
        <v/>
      </c>
      <c r="R838" s="28" t="str">
        <f>IF(OR(T838=0,L838="Anulado",NOT(ISNUMBER(N838)),NOT(ISNUMBER(I838))),"",IF(INT(N838)=INT(I838),"Sí",IF(INT(N838)&gt;INT(I838),"Tarde","Antes")))</f>
        <v/>
      </c>
      <c r="S838" t="str">
        <f>IF(T838=0,"",IF(L838="","falta el estado",IF(NOT(ISNUMBER(MATCH(L838,Ajustes!$B$9:$B$17,0))),"el estado no es de la lista",IF(E838="","falta el cliente",IF(OR(AND(C838&lt;&gt;"",NOT(ISNUMBER(C838))),AND(I838&lt;&gt;"",NOT(ISNUMBER(I838))),AND(M838&lt;&gt;"",NOT(ISNUMBER(M838))),AND(N838&lt;&gt;"",NOT(ISNUMBER(N838)))),"hay una fecha mal escrita",IF(AND(H838&lt;&gt;"",NOT(ISNUMBER(H838))),"el importe no es un número",IF(C838="","falta «Recibido el»",IF(AND(L838&lt;&gt;"Recibido",L838&lt;&gt;"Anulado",I838=""),"falta la entrega acordada",IF(AND(L838&lt;&gt;"Recibido",L838&lt;&gt;"Anulado",M838=""),"falta la fecha del estado",IF(AND(OR(L838="Entregado",L838="Facturado",L838="Cobrado"),N838=""),"falta «Entregado el»",IF(AND(N838&lt;&gt;"",OR(L838="Recibido",L838="Confirmado",L838="Preparado",L838="En reparto")),"tiene «Entregado el»: cambia el estado",IF(OR(INT(C838)&gt;INT(Ajustes!$C$5),AND(M838&lt;&gt;"",INT(M838)&gt;INT(Ajustes!$C$5)),AND(N838&lt;&gt;"",INT(N838)&gt;INT(Ajustes!$C$5))),"hay una fecha posterior a hoy",IF(AND(M838&lt;&gt;"",INT(M838)&lt;INT(C838)),"la fecha del estado es anterior a «Recibido el»",IF(AND(N838&lt;&gt;"",INT(N838)&lt;INT(C838)),"«Entregado el» es anterior a «Recibido el»",""))))))))))))))</f>
        <v/>
      </c>
      <c r="T838">
        <f>IF(COUNTA(B838:P838)&gt;0,1,0)</f>
        <v>0</v>
      </c>
      <c r="U838" t="str">
        <f>IF(T838=0,"",IF(AND(L838="Recibido",M838=""),IF(C838="","",C838),IF(M838="","",M838)))</f>
        <v/>
      </c>
      <c r="V838" t="str">
        <f>IF(OR(T838=0,NOT(ISNUMBER(MATCH(L838,Ajustes!$B$9:$B$17,0)))),"",IF(INDEX(Ajustes!$C$9:$C$17,MATCH(L838,Ajustes!$B$9:$B$17,0))="","",INDEX(Ajustes!$C$9:$C$17,MATCH(L838,Ajustes!$B$9:$B$17,0))))</f>
        <v/>
      </c>
      <c r="W838">
        <f>IF(AND(T838=1,N838="",OR(L838="Recibido",L838="Confirmado",L838="Preparado",L838="En reparto",L838="Incidencia")),1,0)</f>
        <v>0</v>
      </c>
      <c r="X838">
        <f>IF(S838&lt;&gt;"",1,0)</f>
        <v>0</v>
      </c>
      <c r="Y838">
        <f>IF(A838&lt;&gt;"",1,0)</f>
        <v>0</v>
      </c>
      <c r="Z838">
        <f>IF(T838=1,ROW()-5,0)</f>
        <v>0</v>
      </c>
    </row>
    <row r="839">
      <c r="A839" s="21" t="str">
        <f>IF(T839=0,"",IF(S839&lt;&gt;"","Revisa: "&amp;S839,IF(OR(L839="Cobrado",L839="Anulado"),"",IF(AND(N839="",OR(L839="Recibido",L839="Confirmado",L839="Preparado",L839="En reparto",L839="Incidencia"),ISNUMBER(I839),INT(Ajustes!$C$5)&gt;INT(I839)),"Retrasado",IF(OR(L839="Entregado",L839="Facturado"),IF(AND(ISNUMBER(V839),ISNUMBER(N839),INT(Ajustes!$C$5)-INT(N839)&gt;V839),IF(L839="Entregado","Sin facturar","Cobro vencido"),""),IF(AND(ISNUMBER(V839),ISNUMBER(Q839),Q839&gt;V839),INDEX(Ajustes!$E$9:$E$17,MATCH(L839,Ajustes!$B$9:$B$17,0)),""))))))</f>
        <v/>
      </c>
      <c r="B839" s="22" t="n"/>
      <c r="C839" s="23" t="n"/>
      <c r="D839" s="24" t="n"/>
      <c r="E839" s="25" t="n"/>
      <c r="F839" s="25" t="n"/>
      <c r="G839" s="25" t="n"/>
      <c r="H839" s="26" t="n"/>
      <c r="I839" s="23" t="n"/>
      <c r="J839" s="25" t="n"/>
      <c r="K839" s="25" t="n"/>
      <c r="L839" s="25" t="n"/>
      <c r="M839" s="23" t="n"/>
      <c r="N839" s="23" t="n"/>
      <c r="O839" s="27" t="n"/>
      <c r="P839" s="25" t="n"/>
      <c r="Q839" s="28" t="str">
        <f>IF(OR(T839=0,L839="Cobrado",L839="Anulado",NOT(ISNUMBER(U839))),"",MAX(0,INT(Ajustes!$C$5)-INT(U839)))</f>
        <v/>
      </c>
      <c r="R839" s="28" t="str">
        <f>IF(OR(T839=0,L839="Anulado",NOT(ISNUMBER(N839)),NOT(ISNUMBER(I839))),"",IF(INT(N839)=INT(I839),"Sí",IF(INT(N839)&gt;INT(I839),"Tarde","Antes")))</f>
        <v/>
      </c>
      <c r="S839" t="str">
        <f>IF(T839=0,"",IF(L839="","falta el estado",IF(NOT(ISNUMBER(MATCH(L839,Ajustes!$B$9:$B$17,0))),"el estado no es de la lista",IF(E839="","falta el cliente",IF(OR(AND(C839&lt;&gt;"",NOT(ISNUMBER(C839))),AND(I839&lt;&gt;"",NOT(ISNUMBER(I839))),AND(M839&lt;&gt;"",NOT(ISNUMBER(M839))),AND(N839&lt;&gt;"",NOT(ISNUMBER(N839)))),"hay una fecha mal escrita",IF(AND(H839&lt;&gt;"",NOT(ISNUMBER(H839))),"el importe no es un número",IF(C839="","falta «Recibido el»",IF(AND(L839&lt;&gt;"Recibido",L839&lt;&gt;"Anulado",I839=""),"falta la entrega acordada",IF(AND(L839&lt;&gt;"Recibido",L839&lt;&gt;"Anulado",M839=""),"falta la fecha del estado",IF(AND(OR(L839="Entregado",L839="Facturado",L839="Cobrado"),N839=""),"falta «Entregado el»",IF(AND(N839&lt;&gt;"",OR(L839="Recibido",L839="Confirmado",L839="Preparado",L839="En reparto")),"tiene «Entregado el»: cambia el estado",IF(OR(INT(C839)&gt;INT(Ajustes!$C$5),AND(M839&lt;&gt;"",INT(M839)&gt;INT(Ajustes!$C$5)),AND(N839&lt;&gt;"",INT(N839)&gt;INT(Ajustes!$C$5))),"hay una fecha posterior a hoy",IF(AND(M839&lt;&gt;"",INT(M839)&lt;INT(C839)),"la fecha del estado es anterior a «Recibido el»",IF(AND(N839&lt;&gt;"",INT(N839)&lt;INT(C839)),"«Entregado el» es anterior a «Recibido el»",""))))))))))))))</f>
        <v/>
      </c>
      <c r="T839">
        <f>IF(COUNTA(B839:P839)&gt;0,1,0)</f>
        <v>0</v>
      </c>
      <c r="U839" t="str">
        <f>IF(T839=0,"",IF(AND(L839="Recibido",M839=""),IF(C839="","",C839),IF(M839="","",M839)))</f>
        <v/>
      </c>
      <c r="V839" t="str">
        <f>IF(OR(T839=0,NOT(ISNUMBER(MATCH(L839,Ajustes!$B$9:$B$17,0)))),"",IF(INDEX(Ajustes!$C$9:$C$17,MATCH(L839,Ajustes!$B$9:$B$17,0))="","",INDEX(Ajustes!$C$9:$C$17,MATCH(L839,Ajustes!$B$9:$B$17,0))))</f>
        <v/>
      </c>
      <c r="W839">
        <f>IF(AND(T839=1,N839="",OR(L839="Recibido",L839="Confirmado",L839="Preparado",L839="En reparto",L839="Incidencia")),1,0)</f>
        <v>0</v>
      </c>
      <c r="X839">
        <f>IF(S839&lt;&gt;"",1,0)</f>
        <v>0</v>
      </c>
      <c r="Y839">
        <f>IF(A839&lt;&gt;"",1,0)</f>
        <v>0</v>
      </c>
      <c r="Z839">
        <f>IF(T839=1,ROW()-5,0)</f>
        <v>0</v>
      </c>
    </row>
    <row r="840">
      <c r="A840" s="21" t="str">
        <f>IF(T840=0,"",IF(S840&lt;&gt;"","Revisa: "&amp;S840,IF(OR(L840="Cobrado",L840="Anulado"),"",IF(AND(N840="",OR(L840="Recibido",L840="Confirmado",L840="Preparado",L840="En reparto",L840="Incidencia"),ISNUMBER(I840),INT(Ajustes!$C$5)&gt;INT(I840)),"Retrasado",IF(OR(L840="Entregado",L840="Facturado"),IF(AND(ISNUMBER(V840),ISNUMBER(N840),INT(Ajustes!$C$5)-INT(N840)&gt;V840),IF(L840="Entregado","Sin facturar","Cobro vencido"),""),IF(AND(ISNUMBER(V840),ISNUMBER(Q840),Q840&gt;V840),INDEX(Ajustes!$E$9:$E$17,MATCH(L840,Ajustes!$B$9:$B$17,0)),""))))))</f>
        <v/>
      </c>
      <c r="B840" s="22" t="n"/>
      <c r="C840" s="23" t="n"/>
      <c r="D840" s="24" t="n"/>
      <c r="E840" s="25" t="n"/>
      <c r="F840" s="25" t="n"/>
      <c r="G840" s="25" t="n"/>
      <c r="H840" s="26" t="n"/>
      <c r="I840" s="23" t="n"/>
      <c r="J840" s="25" t="n"/>
      <c r="K840" s="25" t="n"/>
      <c r="L840" s="25" t="n"/>
      <c r="M840" s="23" t="n"/>
      <c r="N840" s="23" t="n"/>
      <c r="O840" s="27" t="n"/>
      <c r="P840" s="25" t="n"/>
      <c r="Q840" s="28" t="str">
        <f>IF(OR(T840=0,L840="Cobrado",L840="Anulado",NOT(ISNUMBER(U840))),"",MAX(0,INT(Ajustes!$C$5)-INT(U840)))</f>
        <v/>
      </c>
      <c r="R840" s="28" t="str">
        <f>IF(OR(T840=0,L840="Anulado",NOT(ISNUMBER(N840)),NOT(ISNUMBER(I840))),"",IF(INT(N840)=INT(I840),"Sí",IF(INT(N840)&gt;INT(I840),"Tarde","Antes")))</f>
        <v/>
      </c>
      <c r="S840" t="str">
        <f>IF(T840=0,"",IF(L840="","falta el estado",IF(NOT(ISNUMBER(MATCH(L840,Ajustes!$B$9:$B$17,0))),"el estado no es de la lista",IF(E840="","falta el cliente",IF(OR(AND(C840&lt;&gt;"",NOT(ISNUMBER(C840))),AND(I840&lt;&gt;"",NOT(ISNUMBER(I840))),AND(M840&lt;&gt;"",NOT(ISNUMBER(M840))),AND(N840&lt;&gt;"",NOT(ISNUMBER(N840)))),"hay una fecha mal escrita",IF(AND(H840&lt;&gt;"",NOT(ISNUMBER(H840))),"el importe no es un número",IF(C840="","falta «Recibido el»",IF(AND(L840&lt;&gt;"Recibido",L840&lt;&gt;"Anulado",I840=""),"falta la entrega acordada",IF(AND(L840&lt;&gt;"Recibido",L840&lt;&gt;"Anulado",M840=""),"falta la fecha del estado",IF(AND(OR(L840="Entregado",L840="Facturado",L840="Cobrado"),N840=""),"falta «Entregado el»",IF(AND(N840&lt;&gt;"",OR(L840="Recibido",L840="Confirmado",L840="Preparado",L840="En reparto")),"tiene «Entregado el»: cambia el estado",IF(OR(INT(C840)&gt;INT(Ajustes!$C$5),AND(M840&lt;&gt;"",INT(M840)&gt;INT(Ajustes!$C$5)),AND(N840&lt;&gt;"",INT(N840)&gt;INT(Ajustes!$C$5))),"hay una fecha posterior a hoy",IF(AND(M840&lt;&gt;"",INT(M840)&lt;INT(C840)),"la fecha del estado es anterior a «Recibido el»",IF(AND(N840&lt;&gt;"",INT(N840)&lt;INT(C840)),"«Entregado el» es anterior a «Recibido el»",""))))))))))))))</f>
        <v/>
      </c>
      <c r="T840">
        <f>IF(COUNTA(B840:P840)&gt;0,1,0)</f>
        <v>0</v>
      </c>
      <c r="U840" t="str">
        <f>IF(T840=0,"",IF(AND(L840="Recibido",M840=""),IF(C840="","",C840),IF(M840="","",M840)))</f>
        <v/>
      </c>
      <c r="V840" t="str">
        <f>IF(OR(T840=0,NOT(ISNUMBER(MATCH(L840,Ajustes!$B$9:$B$17,0)))),"",IF(INDEX(Ajustes!$C$9:$C$17,MATCH(L840,Ajustes!$B$9:$B$17,0))="","",INDEX(Ajustes!$C$9:$C$17,MATCH(L840,Ajustes!$B$9:$B$17,0))))</f>
        <v/>
      </c>
      <c r="W840">
        <f>IF(AND(T840=1,N840="",OR(L840="Recibido",L840="Confirmado",L840="Preparado",L840="En reparto",L840="Incidencia")),1,0)</f>
        <v>0</v>
      </c>
      <c r="X840">
        <f>IF(S840&lt;&gt;"",1,0)</f>
        <v>0</v>
      </c>
      <c r="Y840">
        <f>IF(A840&lt;&gt;"",1,0)</f>
        <v>0</v>
      </c>
      <c r="Z840">
        <f>IF(T840=1,ROW()-5,0)</f>
        <v>0</v>
      </c>
    </row>
    <row r="841">
      <c r="A841" s="21" t="str">
        <f>IF(T841=0,"",IF(S841&lt;&gt;"","Revisa: "&amp;S841,IF(OR(L841="Cobrado",L841="Anulado"),"",IF(AND(N841="",OR(L841="Recibido",L841="Confirmado",L841="Preparado",L841="En reparto",L841="Incidencia"),ISNUMBER(I841),INT(Ajustes!$C$5)&gt;INT(I841)),"Retrasado",IF(OR(L841="Entregado",L841="Facturado"),IF(AND(ISNUMBER(V841),ISNUMBER(N841),INT(Ajustes!$C$5)-INT(N841)&gt;V841),IF(L841="Entregado","Sin facturar","Cobro vencido"),""),IF(AND(ISNUMBER(V841),ISNUMBER(Q841),Q841&gt;V841),INDEX(Ajustes!$E$9:$E$17,MATCH(L841,Ajustes!$B$9:$B$17,0)),""))))))</f>
        <v/>
      </c>
      <c r="B841" s="22" t="n"/>
      <c r="C841" s="23" t="n"/>
      <c r="D841" s="24" t="n"/>
      <c r="E841" s="25" t="n"/>
      <c r="F841" s="25" t="n"/>
      <c r="G841" s="25" t="n"/>
      <c r="H841" s="26" t="n"/>
      <c r="I841" s="23" t="n"/>
      <c r="J841" s="25" t="n"/>
      <c r="K841" s="25" t="n"/>
      <c r="L841" s="25" t="n"/>
      <c r="M841" s="23" t="n"/>
      <c r="N841" s="23" t="n"/>
      <c r="O841" s="27" t="n"/>
      <c r="P841" s="25" t="n"/>
      <c r="Q841" s="28" t="str">
        <f>IF(OR(T841=0,L841="Cobrado",L841="Anulado",NOT(ISNUMBER(U841))),"",MAX(0,INT(Ajustes!$C$5)-INT(U841)))</f>
        <v/>
      </c>
      <c r="R841" s="28" t="str">
        <f>IF(OR(T841=0,L841="Anulado",NOT(ISNUMBER(N841)),NOT(ISNUMBER(I841))),"",IF(INT(N841)=INT(I841),"Sí",IF(INT(N841)&gt;INT(I841),"Tarde","Antes")))</f>
        <v/>
      </c>
      <c r="S841" t="str">
        <f>IF(T841=0,"",IF(L841="","falta el estado",IF(NOT(ISNUMBER(MATCH(L841,Ajustes!$B$9:$B$17,0))),"el estado no es de la lista",IF(E841="","falta el cliente",IF(OR(AND(C841&lt;&gt;"",NOT(ISNUMBER(C841))),AND(I841&lt;&gt;"",NOT(ISNUMBER(I841))),AND(M841&lt;&gt;"",NOT(ISNUMBER(M841))),AND(N841&lt;&gt;"",NOT(ISNUMBER(N841)))),"hay una fecha mal escrita",IF(AND(H841&lt;&gt;"",NOT(ISNUMBER(H841))),"el importe no es un número",IF(C841="","falta «Recibido el»",IF(AND(L841&lt;&gt;"Recibido",L841&lt;&gt;"Anulado",I841=""),"falta la entrega acordada",IF(AND(L841&lt;&gt;"Recibido",L841&lt;&gt;"Anulado",M841=""),"falta la fecha del estado",IF(AND(OR(L841="Entregado",L841="Facturado",L841="Cobrado"),N841=""),"falta «Entregado el»",IF(AND(N841&lt;&gt;"",OR(L841="Recibido",L841="Confirmado",L841="Preparado",L841="En reparto")),"tiene «Entregado el»: cambia el estado",IF(OR(INT(C841)&gt;INT(Ajustes!$C$5),AND(M841&lt;&gt;"",INT(M841)&gt;INT(Ajustes!$C$5)),AND(N841&lt;&gt;"",INT(N841)&gt;INT(Ajustes!$C$5))),"hay una fecha posterior a hoy",IF(AND(M841&lt;&gt;"",INT(M841)&lt;INT(C841)),"la fecha del estado es anterior a «Recibido el»",IF(AND(N841&lt;&gt;"",INT(N841)&lt;INT(C841)),"«Entregado el» es anterior a «Recibido el»",""))))))))))))))</f>
        <v/>
      </c>
      <c r="T841">
        <f>IF(COUNTA(B841:P841)&gt;0,1,0)</f>
        <v>0</v>
      </c>
      <c r="U841" t="str">
        <f>IF(T841=0,"",IF(AND(L841="Recibido",M841=""),IF(C841="","",C841),IF(M841="","",M841)))</f>
        <v/>
      </c>
      <c r="V841" t="str">
        <f>IF(OR(T841=0,NOT(ISNUMBER(MATCH(L841,Ajustes!$B$9:$B$17,0)))),"",IF(INDEX(Ajustes!$C$9:$C$17,MATCH(L841,Ajustes!$B$9:$B$17,0))="","",INDEX(Ajustes!$C$9:$C$17,MATCH(L841,Ajustes!$B$9:$B$17,0))))</f>
        <v/>
      </c>
      <c r="W841">
        <f>IF(AND(T841=1,N841="",OR(L841="Recibido",L841="Confirmado",L841="Preparado",L841="En reparto",L841="Incidencia")),1,0)</f>
        <v>0</v>
      </c>
      <c r="X841">
        <f>IF(S841&lt;&gt;"",1,0)</f>
        <v>0</v>
      </c>
      <c r="Y841">
        <f>IF(A841&lt;&gt;"",1,0)</f>
        <v>0</v>
      </c>
      <c r="Z841">
        <f>IF(T841=1,ROW()-5,0)</f>
        <v>0</v>
      </c>
    </row>
    <row r="842">
      <c r="A842" s="21" t="str">
        <f>IF(T842=0,"",IF(S842&lt;&gt;"","Revisa: "&amp;S842,IF(OR(L842="Cobrado",L842="Anulado"),"",IF(AND(N842="",OR(L842="Recibido",L842="Confirmado",L842="Preparado",L842="En reparto",L842="Incidencia"),ISNUMBER(I842),INT(Ajustes!$C$5)&gt;INT(I842)),"Retrasado",IF(OR(L842="Entregado",L842="Facturado"),IF(AND(ISNUMBER(V842),ISNUMBER(N842),INT(Ajustes!$C$5)-INT(N842)&gt;V842),IF(L842="Entregado","Sin facturar","Cobro vencido"),""),IF(AND(ISNUMBER(V842),ISNUMBER(Q842),Q842&gt;V842),INDEX(Ajustes!$E$9:$E$17,MATCH(L842,Ajustes!$B$9:$B$17,0)),""))))))</f>
        <v/>
      </c>
      <c r="B842" s="22" t="n"/>
      <c r="C842" s="23" t="n"/>
      <c r="D842" s="24" t="n"/>
      <c r="E842" s="25" t="n"/>
      <c r="F842" s="25" t="n"/>
      <c r="G842" s="25" t="n"/>
      <c r="H842" s="26" t="n"/>
      <c r="I842" s="23" t="n"/>
      <c r="J842" s="25" t="n"/>
      <c r="K842" s="25" t="n"/>
      <c r="L842" s="25" t="n"/>
      <c r="M842" s="23" t="n"/>
      <c r="N842" s="23" t="n"/>
      <c r="O842" s="27" t="n"/>
      <c r="P842" s="25" t="n"/>
      <c r="Q842" s="28" t="str">
        <f>IF(OR(T842=0,L842="Cobrado",L842="Anulado",NOT(ISNUMBER(U842))),"",MAX(0,INT(Ajustes!$C$5)-INT(U842)))</f>
        <v/>
      </c>
      <c r="R842" s="28" t="str">
        <f>IF(OR(T842=0,L842="Anulado",NOT(ISNUMBER(N842)),NOT(ISNUMBER(I842))),"",IF(INT(N842)=INT(I842),"Sí",IF(INT(N842)&gt;INT(I842),"Tarde","Antes")))</f>
        <v/>
      </c>
      <c r="S842" t="str">
        <f>IF(T842=0,"",IF(L842="","falta el estado",IF(NOT(ISNUMBER(MATCH(L842,Ajustes!$B$9:$B$17,0))),"el estado no es de la lista",IF(E842="","falta el cliente",IF(OR(AND(C842&lt;&gt;"",NOT(ISNUMBER(C842))),AND(I842&lt;&gt;"",NOT(ISNUMBER(I842))),AND(M842&lt;&gt;"",NOT(ISNUMBER(M842))),AND(N842&lt;&gt;"",NOT(ISNUMBER(N842)))),"hay una fecha mal escrita",IF(AND(H842&lt;&gt;"",NOT(ISNUMBER(H842))),"el importe no es un número",IF(C842="","falta «Recibido el»",IF(AND(L842&lt;&gt;"Recibido",L842&lt;&gt;"Anulado",I842=""),"falta la entrega acordada",IF(AND(L842&lt;&gt;"Recibido",L842&lt;&gt;"Anulado",M842=""),"falta la fecha del estado",IF(AND(OR(L842="Entregado",L842="Facturado",L842="Cobrado"),N842=""),"falta «Entregado el»",IF(AND(N842&lt;&gt;"",OR(L842="Recibido",L842="Confirmado",L842="Preparado",L842="En reparto")),"tiene «Entregado el»: cambia el estado",IF(OR(INT(C842)&gt;INT(Ajustes!$C$5),AND(M842&lt;&gt;"",INT(M842)&gt;INT(Ajustes!$C$5)),AND(N842&lt;&gt;"",INT(N842)&gt;INT(Ajustes!$C$5))),"hay una fecha posterior a hoy",IF(AND(M842&lt;&gt;"",INT(M842)&lt;INT(C842)),"la fecha del estado es anterior a «Recibido el»",IF(AND(N842&lt;&gt;"",INT(N842)&lt;INT(C842)),"«Entregado el» es anterior a «Recibido el»",""))))))))))))))</f>
        <v/>
      </c>
      <c r="T842">
        <f>IF(COUNTA(B842:P842)&gt;0,1,0)</f>
        <v>0</v>
      </c>
      <c r="U842" t="str">
        <f>IF(T842=0,"",IF(AND(L842="Recibido",M842=""),IF(C842="","",C842),IF(M842="","",M842)))</f>
        <v/>
      </c>
      <c r="V842" t="str">
        <f>IF(OR(T842=0,NOT(ISNUMBER(MATCH(L842,Ajustes!$B$9:$B$17,0)))),"",IF(INDEX(Ajustes!$C$9:$C$17,MATCH(L842,Ajustes!$B$9:$B$17,0))="","",INDEX(Ajustes!$C$9:$C$17,MATCH(L842,Ajustes!$B$9:$B$17,0))))</f>
        <v/>
      </c>
      <c r="W842">
        <f>IF(AND(T842=1,N842="",OR(L842="Recibido",L842="Confirmado",L842="Preparado",L842="En reparto",L842="Incidencia")),1,0)</f>
        <v>0</v>
      </c>
      <c r="X842">
        <f>IF(S842&lt;&gt;"",1,0)</f>
        <v>0</v>
      </c>
      <c r="Y842">
        <f>IF(A842&lt;&gt;"",1,0)</f>
        <v>0</v>
      </c>
      <c r="Z842">
        <f>IF(T842=1,ROW()-5,0)</f>
        <v>0</v>
      </c>
    </row>
    <row r="843">
      <c r="A843" s="21" t="str">
        <f>IF(T843=0,"",IF(S843&lt;&gt;"","Revisa: "&amp;S843,IF(OR(L843="Cobrado",L843="Anulado"),"",IF(AND(N843="",OR(L843="Recibido",L843="Confirmado",L843="Preparado",L843="En reparto",L843="Incidencia"),ISNUMBER(I843),INT(Ajustes!$C$5)&gt;INT(I843)),"Retrasado",IF(OR(L843="Entregado",L843="Facturado"),IF(AND(ISNUMBER(V843),ISNUMBER(N843),INT(Ajustes!$C$5)-INT(N843)&gt;V843),IF(L843="Entregado","Sin facturar","Cobro vencido"),""),IF(AND(ISNUMBER(V843),ISNUMBER(Q843),Q843&gt;V843),INDEX(Ajustes!$E$9:$E$17,MATCH(L843,Ajustes!$B$9:$B$17,0)),""))))))</f>
        <v/>
      </c>
      <c r="B843" s="22" t="n"/>
      <c r="C843" s="23" t="n"/>
      <c r="D843" s="24" t="n"/>
      <c r="E843" s="25" t="n"/>
      <c r="F843" s="25" t="n"/>
      <c r="G843" s="25" t="n"/>
      <c r="H843" s="26" t="n"/>
      <c r="I843" s="23" t="n"/>
      <c r="J843" s="25" t="n"/>
      <c r="K843" s="25" t="n"/>
      <c r="L843" s="25" t="n"/>
      <c r="M843" s="23" t="n"/>
      <c r="N843" s="23" t="n"/>
      <c r="O843" s="27" t="n"/>
      <c r="P843" s="25" t="n"/>
      <c r="Q843" s="28" t="str">
        <f>IF(OR(T843=0,L843="Cobrado",L843="Anulado",NOT(ISNUMBER(U843))),"",MAX(0,INT(Ajustes!$C$5)-INT(U843)))</f>
        <v/>
      </c>
      <c r="R843" s="28" t="str">
        <f>IF(OR(T843=0,L843="Anulado",NOT(ISNUMBER(N843)),NOT(ISNUMBER(I843))),"",IF(INT(N843)=INT(I843),"Sí",IF(INT(N843)&gt;INT(I843),"Tarde","Antes")))</f>
        <v/>
      </c>
      <c r="S843" t="str">
        <f>IF(T843=0,"",IF(L843="","falta el estado",IF(NOT(ISNUMBER(MATCH(L843,Ajustes!$B$9:$B$17,0))),"el estado no es de la lista",IF(E843="","falta el cliente",IF(OR(AND(C843&lt;&gt;"",NOT(ISNUMBER(C843))),AND(I843&lt;&gt;"",NOT(ISNUMBER(I843))),AND(M843&lt;&gt;"",NOT(ISNUMBER(M843))),AND(N843&lt;&gt;"",NOT(ISNUMBER(N843)))),"hay una fecha mal escrita",IF(AND(H843&lt;&gt;"",NOT(ISNUMBER(H843))),"el importe no es un número",IF(C843="","falta «Recibido el»",IF(AND(L843&lt;&gt;"Recibido",L843&lt;&gt;"Anulado",I843=""),"falta la entrega acordada",IF(AND(L843&lt;&gt;"Recibido",L843&lt;&gt;"Anulado",M843=""),"falta la fecha del estado",IF(AND(OR(L843="Entregado",L843="Facturado",L843="Cobrado"),N843=""),"falta «Entregado el»",IF(AND(N843&lt;&gt;"",OR(L843="Recibido",L843="Confirmado",L843="Preparado",L843="En reparto")),"tiene «Entregado el»: cambia el estado",IF(OR(INT(C843)&gt;INT(Ajustes!$C$5),AND(M843&lt;&gt;"",INT(M843)&gt;INT(Ajustes!$C$5)),AND(N843&lt;&gt;"",INT(N843)&gt;INT(Ajustes!$C$5))),"hay una fecha posterior a hoy",IF(AND(M843&lt;&gt;"",INT(M843)&lt;INT(C843)),"la fecha del estado es anterior a «Recibido el»",IF(AND(N843&lt;&gt;"",INT(N843)&lt;INT(C843)),"«Entregado el» es anterior a «Recibido el»",""))))))))))))))</f>
        <v/>
      </c>
      <c r="T843">
        <f>IF(COUNTA(B843:P843)&gt;0,1,0)</f>
        <v>0</v>
      </c>
      <c r="U843" t="str">
        <f>IF(T843=0,"",IF(AND(L843="Recibido",M843=""),IF(C843="","",C843),IF(M843="","",M843)))</f>
        <v/>
      </c>
      <c r="V843" t="str">
        <f>IF(OR(T843=0,NOT(ISNUMBER(MATCH(L843,Ajustes!$B$9:$B$17,0)))),"",IF(INDEX(Ajustes!$C$9:$C$17,MATCH(L843,Ajustes!$B$9:$B$17,0))="","",INDEX(Ajustes!$C$9:$C$17,MATCH(L843,Ajustes!$B$9:$B$17,0))))</f>
        <v/>
      </c>
      <c r="W843">
        <f>IF(AND(T843=1,N843="",OR(L843="Recibido",L843="Confirmado",L843="Preparado",L843="En reparto",L843="Incidencia")),1,0)</f>
        <v>0</v>
      </c>
      <c r="X843">
        <f>IF(S843&lt;&gt;"",1,0)</f>
        <v>0</v>
      </c>
      <c r="Y843">
        <f>IF(A843&lt;&gt;"",1,0)</f>
        <v>0</v>
      </c>
      <c r="Z843">
        <f>IF(T843=1,ROW()-5,0)</f>
        <v>0</v>
      </c>
    </row>
    <row r="844">
      <c r="A844" s="21" t="str">
        <f>IF(T844=0,"",IF(S844&lt;&gt;"","Revisa: "&amp;S844,IF(OR(L844="Cobrado",L844="Anulado"),"",IF(AND(N844="",OR(L844="Recibido",L844="Confirmado",L844="Preparado",L844="En reparto",L844="Incidencia"),ISNUMBER(I844),INT(Ajustes!$C$5)&gt;INT(I844)),"Retrasado",IF(OR(L844="Entregado",L844="Facturado"),IF(AND(ISNUMBER(V844),ISNUMBER(N844),INT(Ajustes!$C$5)-INT(N844)&gt;V844),IF(L844="Entregado","Sin facturar","Cobro vencido"),""),IF(AND(ISNUMBER(V844),ISNUMBER(Q844),Q844&gt;V844),INDEX(Ajustes!$E$9:$E$17,MATCH(L844,Ajustes!$B$9:$B$17,0)),""))))))</f>
        <v/>
      </c>
      <c r="B844" s="22" t="n"/>
      <c r="C844" s="23" t="n"/>
      <c r="D844" s="24" t="n"/>
      <c r="E844" s="25" t="n"/>
      <c r="F844" s="25" t="n"/>
      <c r="G844" s="25" t="n"/>
      <c r="H844" s="26" t="n"/>
      <c r="I844" s="23" t="n"/>
      <c r="J844" s="25" t="n"/>
      <c r="K844" s="25" t="n"/>
      <c r="L844" s="25" t="n"/>
      <c r="M844" s="23" t="n"/>
      <c r="N844" s="23" t="n"/>
      <c r="O844" s="27" t="n"/>
      <c r="P844" s="25" t="n"/>
      <c r="Q844" s="28" t="str">
        <f>IF(OR(T844=0,L844="Cobrado",L844="Anulado",NOT(ISNUMBER(U844))),"",MAX(0,INT(Ajustes!$C$5)-INT(U844)))</f>
        <v/>
      </c>
      <c r="R844" s="28" t="str">
        <f>IF(OR(T844=0,L844="Anulado",NOT(ISNUMBER(N844)),NOT(ISNUMBER(I844))),"",IF(INT(N844)=INT(I844),"Sí",IF(INT(N844)&gt;INT(I844),"Tarde","Antes")))</f>
        <v/>
      </c>
      <c r="S844" t="str">
        <f>IF(T844=0,"",IF(L844="","falta el estado",IF(NOT(ISNUMBER(MATCH(L844,Ajustes!$B$9:$B$17,0))),"el estado no es de la lista",IF(E844="","falta el cliente",IF(OR(AND(C844&lt;&gt;"",NOT(ISNUMBER(C844))),AND(I844&lt;&gt;"",NOT(ISNUMBER(I844))),AND(M844&lt;&gt;"",NOT(ISNUMBER(M844))),AND(N844&lt;&gt;"",NOT(ISNUMBER(N844)))),"hay una fecha mal escrita",IF(AND(H844&lt;&gt;"",NOT(ISNUMBER(H844))),"el importe no es un número",IF(C844="","falta «Recibido el»",IF(AND(L844&lt;&gt;"Recibido",L844&lt;&gt;"Anulado",I844=""),"falta la entrega acordada",IF(AND(L844&lt;&gt;"Recibido",L844&lt;&gt;"Anulado",M844=""),"falta la fecha del estado",IF(AND(OR(L844="Entregado",L844="Facturado",L844="Cobrado"),N844=""),"falta «Entregado el»",IF(AND(N844&lt;&gt;"",OR(L844="Recibido",L844="Confirmado",L844="Preparado",L844="En reparto")),"tiene «Entregado el»: cambia el estado",IF(OR(INT(C844)&gt;INT(Ajustes!$C$5),AND(M844&lt;&gt;"",INT(M844)&gt;INT(Ajustes!$C$5)),AND(N844&lt;&gt;"",INT(N844)&gt;INT(Ajustes!$C$5))),"hay una fecha posterior a hoy",IF(AND(M844&lt;&gt;"",INT(M844)&lt;INT(C844)),"la fecha del estado es anterior a «Recibido el»",IF(AND(N844&lt;&gt;"",INT(N844)&lt;INT(C844)),"«Entregado el» es anterior a «Recibido el»",""))))))))))))))</f>
        <v/>
      </c>
      <c r="T844">
        <f>IF(COUNTA(B844:P844)&gt;0,1,0)</f>
        <v>0</v>
      </c>
      <c r="U844" t="str">
        <f>IF(T844=0,"",IF(AND(L844="Recibido",M844=""),IF(C844="","",C844),IF(M844="","",M844)))</f>
        <v/>
      </c>
      <c r="V844" t="str">
        <f>IF(OR(T844=0,NOT(ISNUMBER(MATCH(L844,Ajustes!$B$9:$B$17,0)))),"",IF(INDEX(Ajustes!$C$9:$C$17,MATCH(L844,Ajustes!$B$9:$B$17,0))="","",INDEX(Ajustes!$C$9:$C$17,MATCH(L844,Ajustes!$B$9:$B$17,0))))</f>
        <v/>
      </c>
      <c r="W844">
        <f>IF(AND(T844=1,N844="",OR(L844="Recibido",L844="Confirmado",L844="Preparado",L844="En reparto",L844="Incidencia")),1,0)</f>
        <v>0</v>
      </c>
      <c r="X844">
        <f>IF(S844&lt;&gt;"",1,0)</f>
        <v>0</v>
      </c>
      <c r="Y844">
        <f>IF(A844&lt;&gt;"",1,0)</f>
        <v>0</v>
      </c>
      <c r="Z844">
        <f>IF(T844=1,ROW()-5,0)</f>
        <v>0</v>
      </c>
    </row>
    <row r="845">
      <c r="A845" s="21" t="str">
        <f>IF(T845=0,"",IF(S845&lt;&gt;"","Revisa: "&amp;S845,IF(OR(L845="Cobrado",L845="Anulado"),"",IF(AND(N845="",OR(L845="Recibido",L845="Confirmado",L845="Preparado",L845="En reparto",L845="Incidencia"),ISNUMBER(I845),INT(Ajustes!$C$5)&gt;INT(I845)),"Retrasado",IF(OR(L845="Entregado",L845="Facturado"),IF(AND(ISNUMBER(V845),ISNUMBER(N845),INT(Ajustes!$C$5)-INT(N845)&gt;V845),IF(L845="Entregado","Sin facturar","Cobro vencido"),""),IF(AND(ISNUMBER(V845),ISNUMBER(Q845),Q845&gt;V845),INDEX(Ajustes!$E$9:$E$17,MATCH(L845,Ajustes!$B$9:$B$17,0)),""))))))</f>
        <v/>
      </c>
      <c r="B845" s="22" t="n"/>
      <c r="C845" s="23" t="n"/>
      <c r="D845" s="24" t="n"/>
      <c r="E845" s="25" t="n"/>
      <c r="F845" s="25" t="n"/>
      <c r="G845" s="25" t="n"/>
      <c r="H845" s="26" t="n"/>
      <c r="I845" s="23" t="n"/>
      <c r="J845" s="25" t="n"/>
      <c r="K845" s="25" t="n"/>
      <c r="L845" s="25" t="n"/>
      <c r="M845" s="23" t="n"/>
      <c r="N845" s="23" t="n"/>
      <c r="O845" s="27" t="n"/>
      <c r="P845" s="25" t="n"/>
      <c r="Q845" s="28" t="str">
        <f>IF(OR(T845=0,L845="Cobrado",L845="Anulado",NOT(ISNUMBER(U845))),"",MAX(0,INT(Ajustes!$C$5)-INT(U845)))</f>
        <v/>
      </c>
      <c r="R845" s="28" t="str">
        <f>IF(OR(T845=0,L845="Anulado",NOT(ISNUMBER(N845)),NOT(ISNUMBER(I845))),"",IF(INT(N845)=INT(I845),"Sí",IF(INT(N845)&gt;INT(I845),"Tarde","Antes")))</f>
        <v/>
      </c>
      <c r="S845" t="str">
        <f>IF(T845=0,"",IF(L845="","falta el estado",IF(NOT(ISNUMBER(MATCH(L845,Ajustes!$B$9:$B$17,0))),"el estado no es de la lista",IF(E845="","falta el cliente",IF(OR(AND(C845&lt;&gt;"",NOT(ISNUMBER(C845))),AND(I845&lt;&gt;"",NOT(ISNUMBER(I845))),AND(M845&lt;&gt;"",NOT(ISNUMBER(M845))),AND(N845&lt;&gt;"",NOT(ISNUMBER(N845)))),"hay una fecha mal escrita",IF(AND(H845&lt;&gt;"",NOT(ISNUMBER(H845))),"el importe no es un número",IF(C845="","falta «Recibido el»",IF(AND(L845&lt;&gt;"Recibido",L845&lt;&gt;"Anulado",I845=""),"falta la entrega acordada",IF(AND(L845&lt;&gt;"Recibido",L845&lt;&gt;"Anulado",M845=""),"falta la fecha del estado",IF(AND(OR(L845="Entregado",L845="Facturado",L845="Cobrado"),N845=""),"falta «Entregado el»",IF(AND(N845&lt;&gt;"",OR(L845="Recibido",L845="Confirmado",L845="Preparado",L845="En reparto")),"tiene «Entregado el»: cambia el estado",IF(OR(INT(C845)&gt;INT(Ajustes!$C$5),AND(M845&lt;&gt;"",INT(M845)&gt;INT(Ajustes!$C$5)),AND(N845&lt;&gt;"",INT(N845)&gt;INT(Ajustes!$C$5))),"hay una fecha posterior a hoy",IF(AND(M845&lt;&gt;"",INT(M845)&lt;INT(C845)),"la fecha del estado es anterior a «Recibido el»",IF(AND(N845&lt;&gt;"",INT(N845)&lt;INT(C845)),"«Entregado el» es anterior a «Recibido el»",""))))))))))))))</f>
        <v/>
      </c>
      <c r="T845">
        <f>IF(COUNTA(B845:P845)&gt;0,1,0)</f>
        <v>0</v>
      </c>
      <c r="U845" t="str">
        <f>IF(T845=0,"",IF(AND(L845="Recibido",M845=""),IF(C845="","",C845),IF(M845="","",M845)))</f>
        <v/>
      </c>
      <c r="V845" t="str">
        <f>IF(OR(T845=0,NOT(ISNUMBER(MATCH(L845,Ajustes!$B$9:$B$17,0)))),"",IF(INDEX(Ajustes!$C$9:$C$17,MATCH(L845,Ajustes!$B$9:$B$17,0))="","",INDEX(Ajustes!$C$9:$C$17,MATCH(L845,Ajustes!$B$9:$B$17,0))))</f>
        <v/>
      </c>
      <c r="W845">
        <f>IF(AND(T845=1,N845="",OR(L845="Recibido",L845="Confirmado",L845="Preparado",L845="En reparto",L845="Incidencia")),1,0)</f>
        <v>0</v>
      </c>
      <c r="X845">
        <f>IF(S845&lt;&gt;"",1,0)</f>
        <v>0</v>
      </c>
      <c r="Y845">
        <f>IF(A845&lt;&gt;"",1,0)</f>
        <v>0</v>
      </c>
      <c r="Z845">
        <f>IF(T845=1,ROW()-5,0)</f>
        <v>0</v>
      </c>
    </row>
    <row r="846">
      <c r="A846" s="21" t="str">
        <f>IF(T846=0,"",IF(S846&lt;&gt;"","Revisa: "&amp;S846,IF(OR(L846="Cobrado",L846="Anulado"),"",IF(AND(N846="",OR(L846="Recibido",L846="Confirmado",L846="Preparado",L846="En reparto",L846="Incidencia"),ISNUMBER(I846),INT(Ajustes!$C$5)&gt;INT(I846)),"Retrasado",IF(OR(L846="Entregado",L846="Facturado"),IF(AND(ISNUMBER(V846),ISNUMBER(N846),INT(Ajustes!$C$5)-INT(N846)&gt;V846),IF(L846="Entregado","Sin facturar","Cobro vencido"),""),IF(AND(ISNUMBER(V846),ISNUMBER(Q846),Q846&gt;V846),INDEX(Ajustes!$E$9:$E$17,MATCH(L846,Ajustes!$B$9:$B$17,0)),""))))))</f>
        <v/>
      </c>
      <c r="B846" s="22" t="n"/>
      <c r="C846" s="23" t="n"/>
      <c r="D846" s="24" t="n"/>
      <c r="E846" s="25" t="n"/>
      <c r="F846" s="25" t="n"/>
      <c r="G846" s="25" t="n"/>
      <c r="H846" s="26" t="n"/>
      <c r="I846" s="23" t="n"/>
      <c r="J846" s="25" t="n"/>
      <c r="K846" s="25" t="n"/>
      <c r="L846" s="25" t="n"/>
      <c r="M846" s="23" t="n"/>
      <c r="N846" s="23" t="n"/>
      <c r="O846" s="27" t="n"/>
      <c r="P846" s="25" t="n"/>
      <c r="Q846" s="28" t="str">
        <f>IF(OR(T846=0,L846="Cobrado",L846="Anulado",NOT(ISNUMBER(U846))),"",MAX(0,INT(Ajustes!$C$5)-INT(U846)))</f>
        <v/>
      </c>
      <c r="R846" s="28" t="str">
        <f>IF(OR(T846=0,L846="Anulado",NOT(ISNUMBER(N846)),NOT(ISNUMBER(I846))),"",IF(INT(N846)=INT(I846),"Sí",IF(INT(N846)&gt;INT(I846),"Tarde","Antes")))</f>
        <v/>
      </c>
      <c r="S846" t="str">
        <f>IF(T846=0,"",IF(L846="","falta el estado",IF(NOT(ISNUMBER(MATCH(L846,Ajustes!$B$9:$B$17,0))),"el estado no es de la lista",IF(E846="","falta el cliente",IF(OR(AND(C846&lt;&gt;"",NOT(ISNUMBER(C846))),AND(I846&lt;&gt;"",NOT(ISNUMBER(I846))),AND(M846&lt;&gt;"",NOT(ISNUMBER(M846))),AND(N846&lt;&gt;"",NOT(ISNUMBER(N846)))),"hay una fecha mal escrita",IF(AND(H846&lt;&gt;"",NOT(ISNUMBER(H846))),"el importe no es un número",IF(C846="","falta «Recibido el»",IF(AND(L846&lt;&gt;"Recibido",L846&lt;&gt;"Anulado",I846=""),"falta la entrega acordada",IF(AND(L846&lt;&gt;"Recibido",L846&lt;&gt;"Anulado",M846=""),"falta la fecha del estado",IF(AND(OR(L846="Entregado",L846="Facturado",L846="Cobrado"),N846=""),"falta «Entregado el»",IF(AND(N846&lt;&gt;"",OR(L846="Recibido",L846="Confirmado",L846="Preparado",L846="En reparto")),"tiene «Entregado el»: cambia el estado",IF(OR(INT(C846)&gt;INT(Ajustes!$C$5),AND(M846&lt;&gt;"",INT(M846)&gt;INT(Ajustes!$C$5)),AND(N846&lt;&gt;"",INT(N846)&gt;INT(Ajustes!$C$5))),"hay una fecha posterior a hoy",IF(AND(M846&lt;&gt;"",INT(M846)&lt;INT(C846)),"la fecha del estado es anterior a «Recibido el»",IF(AND(N846&lt;&gt;"",INT(N846)&lt;INT(C846)),"«Entregado el» es anterior a «Recibido el»",""))))))))))))))</f>
        <v/>
      </c>
      <c r="T846">
        <f>IF(COUNTA(B846:P846)&gt;0,1,0)</f>
        <v>0</v>
      </c>
      <c r="U846" t="str">
        <f>IF(T846=0,"",IF(AND(L846="Recibido",M846=""),IF(C846="","",C846),IF(M846="","",M846)))</f>
        <v/>
      </c>
      <c r="V846" t="str">
        <f>IF(OR(T846=0,NOT(ISNUMBER(MATCH(L846,Ajustes!$B$9:$B$17,0)))),"",IF(INDEX(Ajustes!$C$9:$C$17,MATCH(L846,Ajustes!$B$9:$B$17,0))="","",INDEX(Ajustes!$C$9:$C$17,MATCH(L846,Ajustes!$B$9:$B$17,0))))</f>
        <v/>
      </c>
      <c r="W846">
        <f>IF(AND(T846=1,N846="",OR(L846="Recibido",L846="Confirmado",L846="Preparado",L846="En reparto",L846="Incidencia")),1,0)</f>
        <v>0</v>
      </c>
      <c r="X846">
        <f>IF(S846&lt;&gt;"",1,0)</f>
        <v>0</v>
      </c>
      <c r="Y846">
        <f>IF(A846&lt;&gt;"",1,0)</f>
        <v>0</v>
      </c>
      <c r="Z846">
        <f>IF(T846=1,ROW()-5,0)</f>
        <v>0</v>
      </c>
    </row>
    <row r="847">
      <c r="A847" s="21" t="str">
        <f>IF(T847=0,"",IF(S847&lt;&gt;"","Revisa: "&amp;S847,IF(OR(L847="Cobrado",L847="Anulado"),"",IF(AND(N847="",OR(L847="Recibido",L847="Confirmado",L847="Preparado",L847="En reparto",L847="Incidencia"),ISNUMBER(I847),INT(Ajustes!$C$5)&gt;INT(I847)),"Retrasado",IF(OR(L847="Entregado",L847="Facturado"),IF(AND(ISNUMBER(V847),ISNUMBER(N847),INT(Ajustes!$C$5)-INT(N847)&gt;V847),IF(L847="Entregado","Sin facturar","Cobro vencido"),""),IF(AND(ISNUMBER(V847),ISNUMBER(Q847),Q847&gt;V847),INDEX(Ajustes!$E$9:$E$17,MATCH(L847,Ajustes!$B$9:$B$17,0)),""))))))</f>
        <v/>
      </c>
      <c r="B847" s="22" t="n"/>
      <c r="C847" s="23" t="n"/>
      <c r="D847" s="24" t="n"/>
      <c r="E847" s="25" t="n"/>
      <c r="F847" s="25" t="n"/>
      <c r="G847" s="25" t="n"/>
      <c r="H847" s="26" t="n"/>
      <c r="I847" s="23" t="n"/>
      <c r="J847" s="25" t="n"/>
      <c r="K847" s="25" t="n"/>
      <c r="L847" s="25" t="n"/>
      <c r="M847" s="23" t="n"/>
      <c r="N847" s="23" t="n"/>
      <c r="O847" s="27" t="n"/>
      <c r="P847" s="25" t="n"/>
      <c r="Q847" s="28" t="str">
        <f>IF(OR(T847=0,L847="Cobrado",L847="Anulado",NOT(ISNUMBER(U847))),"",MAX(0,INT(Ajustes!$C$5)-INT(U847)))</f>
        <v/>
      </c>
      <c r="R847" s="28" t="str">
        <f>IF(OR(T847=0,L847="Anulado",NOT(ISNUMBER(N847)),NOT(ISNUMBER(I847))),"",IF(INT(N847)=INT(I847),"Sí",IF(INT(N847)&gt;INT(I847),"Tarde","Antes")))</f>
        <v/>
      </c>
      <c r="S847" t="str">
        <f>IF(T847=0,"",IF(L847="","falta el estado",IF(NOT(ISNUMBER(MATCH(L847,Ajustes!$B$9:$B$17,0))),"el estado no es de la lista",IF(E847="","falta el cliente",IF(OR(AND(C847&lt;&gt;"",NOT(ISNUMBER(C847))),AND(I847&lt;&gt;"",NOT(ISNUMBER(I847))),AND(M847&lt;&gt;"",NOT(ISNUMBER(M847))),AND(N847&lt;&gt;"",NOT(ISNUMBER(N847)))),"hay una fecha mal escrita",IF(AND(H847&lt;&gt;"",NOT(ISNUMBER(H847))),"el importe no es un número",IF(C847="","falta «Recibido el»",IF(AND(L847&lt;&gt;"Recibido",L847&lt;&gt;"Anulado",I847=""),"falta la entrega acordada",IF(AND(L847&lt;&gt;"Recibido",L847&lt;&gt;"Anulado",M847=""),"falta la fecha del estado",IF(AND(OR(L847="Entregado",L847="Facturado",L847="Cobrado"),N847=""),"falta «Entregado el»",IF(AND(N847&lt;&gt;"",OR(L847="Recibido",L847="Confirmado",L847="Preparado",L847="En reparto")),"tiene «Entregado el»: cambia el estado",IF(OR(INT(C847)&gt;INT(Ajustes!$C$5),AND(M847&lt;&gt;"",INT(M847)&gt;INT(Ajustes!$C$5)),AND(N847&lt;&gt;"",INT(N847)&gt;INT(Ajustes!$C$5))),"hay una fecha posterior a hoy",IF(AND(M847&lt;&gt;"",INT(M847)&lt;INT(C847)),"la fecha del estado es anterior a «Recibido el»",IF(AND(N847&lt;&gt;"",INT(N847)&lt;INT(C847)),"«Entregado el» es anterior a «Recibido el»",""))))))))))))))</f>
        <v/>
      </c>
      <c r="T847">
        <f>IF(COUNTA(B847:P847)&gt;0,1,0)</f>
        <v>0</v>
      </c>
      <c r="U847" t="str">
        <f>IF(T847=0,"",IF(AND(L847="Recibido",M847=""),IF(C847="","",C847),IF(M847="","",M847)))</f>
        <v/>
      </c>
      <c r="V847" t="str">
        <f>IF(OR(T847=0,NOT(ISNUMBER(MATCH(L847,Ajustes!$B$9:$B$17,0)))),"",IF(INDEX(Ajustes!$C$9:$C$17,MATCH(L847,Ajustes!$B$9:$B$17,0))="","",INDEX(Ajustes!$C$9:$C$17,MATCH(L847,Ajustes!$B$9:$B$17,0))))</f>
        <v/>
      </c>
      <c r="W847">
        <f>IF(AND(T847=1,N847="",OR(L847="Recibido",L847="Confirmado",L847="Preparado",L847="En reparto",L847="Incidencia")),1,0)</f>
        <v>0</v>
      </c>
      <c r="X847">
        <f>IF(S847&lt;&gt;"",1,0)</f>
        <v>0</v>
      </c>
      <c r="Y847">
        <f>IF(A847&lt;&gt;"",1,0)</f>
        <v>0</v>
      </c>
      <c r="Z847">
        <f>IF(T847=1,ROW()-5,0)</f>
        <v>0</v>
      </c>
    </row>
    <row r="848">
      <c r="A848" s="21" t="str">
        <f>IF(T848=0,"",IF(S848&lt;&gt;"","Revisa: "&amp;S848,IF(OR(L848="Cobrado",L848="Anulado"),"",IF(AND(N848="",OR(L848="Recibido",L848="Confirmado",L848="Preparado",L848="En reparto",L848="Incidencia"),ISNUMBER(I848),INT(Ajustes!$C$5)&gt;INT(I848)),"Retrasado",IF(OR(L848="Entregado",L848="Facturado"),IF(AND(ISNUMBER(V848),ISNUMBER(N848),INT(Ajustes!$C$5)-INT(N848)&gt;V848),IF(L848="Entregado","Sin facturar","Cobro vencido"),""),IF(AND(ISNUMBER(V848),ISNUMBER(Q848),Q848&gt;V848),INDEX(Ajustes!$E$9:$E$17,MATCH(L848,Ajustes!$B$9:$B$17,0)),""))))))</f>
        <v/>
      </c>
      <c r="B848" s="22" t="n"/>
      <c r="C848" s="23" t="n"/>
      <c r="D848" s="24" t="n"/>
      <c r="E848" s="25" t="n"/>
      <c r="F848" s="25" t="n"/>
      <c r="G848" s="25" t="n"/>
      <c r="H848" s="26" t="n"/>
      <c r="I848" s="23" t="n"/>
      <c r="J848" s="25" t="n"/>
      <c r="K848" s="25" t="n"/>
      <c r="L848" s="25" t="n"/>
      <c r="M848" s="23" t="n"/>
      <c r="N848" s="23" t="n"/>
      <c r="O848" s="27" t="n"/>
      <c r="P848" s="25" t="n"/>
      <c r="Q848" s="28" t="str">
        <f>IF(OR(T848=0,L848="Cobrado",L848="Anulado",NOT(ISNUMBER(U848))),"",MAX(0,INT(Ajustes!$C$5)-INT(U848)))</f>
        <v/>
      </c>
      <c r="R848" s="28" t="str">
        <f>IF(OR(T848=0,L848="Anulado",NOT(ISNUMBER(N848)),NOT(ISNUMBER(I848))),"",IF(INT(N848)=INT(I848),"Sí",IF(INT(N848)&gt;INT(I848),"Tarde","Antes")))</f>
        <v/>
      </c>
      <c r="S848" t="str">
        <f>IF(T848=0,"",IF(L848="","falta el estado",IF(NOT(ISNUMBER(MATCH(L848,Ajustes!$B$9:$B$17,0))),"el estado no es de la lista",IF(E848="","falta el cliente",IF(OR(AND(C848&lt;&gt;"",NOT(ISNUMBER(C848))),AND(I848&lt;&gt;"",NOT(ISNUMBER(I848))),AND(M848&lt;&gt;"",NOT(ISNUMBER(M848))),AND(N848&lt;&gt;"",NOT(ISNUMBER(N848)))),"hay una fecha mal escrita",IF(AND(H848&lt;&gt;"",NOT(ISNUMBER(H848))),"el importe no es un número",IF(C848="","falta «Recibido el»",IF(AND(L848&lt;&gt;"Recibido",L848&lt;&gt;"Anulado",I848=""),"falta la entrega acordada",IF(AND(L848&lt;&gt;"Recibido",L848&lt;&gt;"Anulado",M848=""),"falta la fecha del estado",IF(AND(OR(L848="Entregado",L848="Facturado",L848="Cobrado"),N848=""),"falta «Entregado el»",IF(AND(N848&lt;&gt;"",OR(L848="Recibido",L848="Confirmado",L848="Preparado",L848="En reparto")),"tiene «Entregado el»: cambia el estado",IF(OR(INT(C848)&gt;INT(Ajustes!$C$5),AND(M848&lt;&gt;"",INT(M848)&gt;INT(Ajustes!$C$5)),AND(N848&lt;&gt;"",INT(N848)&gt;INT(Ajustes!$C$5))),"hay una fecha posterior a hoy",IF(AND(M848&lt;&gt;"",INT(M848)&lt;INT(C848)),"la fecha del estado es anterior a «Recibido el»",IF(AND(N848&lt;&gt;"",INT(N848)&lt;INT(C848)),"«Entregado el» es anterior a «Recibido el»",""))))))))))))))</f>
        <v/>
      </c>
      <c r="T848">
        <f>IF(COUNTA(B848:P848)&gt;0,1,0)</f>
        <v>0</v>
      </c>
      <c r="U848" t="str">
        <f>IF(T848=0,"",IF(AND(L848="Recibido",M848=""),IF(C848="","",C848),IF(M848="","",M848)))</f>
        <v/>
      </c>
      <c r="V848" t="str">
        <f>IF(OR(T848=0,NOT(ISNUMBER(MATCH(L848,Ajustes!$B$9:$B$17,0)))),"",IF(INDEX(Ajustes!$C$9:$C$17,MATCH(L848,Ajustes!$B$9:$B$17,0))="","",INDEX(Ajustes!$C$9:$C$17,MATCH(L848,Ajustes!$B$9:$B$17,0))))</f>
        <v/>
      </c>
      <c r="W848">
        <f>IF(AND(T848=1,N848="",OR(L848="Recibido",L848="Confirmado",L848="Preparado",L848="En reparto",L848="Incidencia")),1,0)</f>
        <v>0</v>
      </c>
      <c r="X848">
        <f>IF(S848&lt;&gt;"",1,0)</f>
        <v>0</v>
      </c>
      <c r="Y848">
        <f>IF(A848&lt;&gt;"",1,0)</f>
        <v>0</v>
      </c>
      <c r="Z848">
        <f>IF(T848=1,ROW()-5,0)</f>
        <v>0</v>
      </c>
    </row>
    <row r="849">
      <c r="A849" s="21" t="str">
        <f>IF(T849=0,"",IF(S849&lt;&gt;"","Revisa: "&amp;S849,IF(OR(L849="Cobrado",L849="Anulado"),"",IF(AND(N849="",OR(L849="Recibido",L849="Confirmado",L849="Preparado",L849="En reparto",L849="Incidencia"),ISNUMBER(I849),INT(Ajustes!$C$5)&gt;INT(I849)),"Retrasado",IF(OR(L849="Entregado",L849="Facturado"),IF(AND(ISNUMBER(V849),ISNUMBER(N849),INT(Ajustes!$C$5)-INT(N849)&gt;V849),IF(L849="Entregado","Sin facturar","Cobro vencido"),""),IF(AND(ISNUMBER(V849),ISNUMBER(Q849),Q849&gt;V849),INDEX(Ajustes!$E$9:$E$17,MATCH(L849,Ajustes!$B$9:$B$17,0)),""))))))</f>
        <v/>
      </c>
      <c r="B849" s="22" t="n"/>
      <c r="C849" s="23" t="n"/>
      <c r="D849" s="24" t="n"/>
      <c r="E849" s="25" t="n"/>
      <c r="F849" s="25" t="n"/>
      <c r="G849" s="25" t="n"/>
      <c r="H849" s="26" t="n"/>
      <c r="I849" s="23" t="n"/>
      <c r="J849" s="25" t="n"/>
      <c r="K849" s="25" t="n"/>
      <c r="L849" s="25" t="n"/>
      <c r="M849" s="23" t="n"/>
      <c r="N849" s="23" t="n"/>
      <c r="O849" s="27" t="n"/>
      <c r="P849" s="25" t="n"/>
      <c r="Q849" s="28" t="str">
        <f>IF(OR(T849=0,L849="Cobrado",L849="Anulado",NOT(ISNUMBER(U849))),"",MAX(0,INT(Ajustes!$C$5)-INT(U849)))</f>
        <v/>
      </c>
      <c r="R849" s="28" t="str">
        <f>IF(OR(T849=0,L849="Anulado",NOT(ISNUMBER(N849)),NOT(ISNUMBER(I849))),"",IF(INT(N849)=INT(I849),"Sí",IF(INT(N849)&gt;INT(I849),"Tarde","Antes")))</f>
        <v/>
      </c>
      <c r="S849" t="str">
        <f>IF(T849=0,"",IF(L849="","falta el estado",IF(NOT(ISNUMBER(MATCH(L849,Ajustes!$B$9:$B$17,0))),"el estado no es de la lista",IF(E849="","falta el cliente",IF(OR(AND(C849&lt;&gt;"",NOT(ISNUMBER(C849))),AND(I849&lt;&gt;"",NOT(ISNUMBER(I849))),AND(M849&lt;&gt;"",NOT(ISNUMBER(M849))),AND(N849&lt;&gt;"",NOT(ISNUMBER(N849)))),"hay una fecha mal escrita",IF(AND(H849&lt;&gt;"",NOT(ISNUMBER(H849))),"el importe no es un número",IF(C849="","falta «Recibido el»",IF(AND(L849&lt;&gt;"Recibido",L849&lt;&gt;"Anulado",I849=""),"falta la entrega acordada",IF(AND(L849&lt;&gt;"Recibido",L849&lt;&gt;"Anulado",M849=""),"falta la fecha del estado",IF(AND(OR(L849="Entregado",L849="Facturado",L849="Cobrado"),N849=""),"falta «Entregado el»",IF(AND(N849&lt;&gt;"",OR(L849="Recibido",L849="Confirmado",L849="Preparado",L849="En reparto")),"tiene «Entregado el»: cambia el estado",IF(OR(INT(C849)&gt;INT(Ajustes!$C$5),AND(M849&lt;&gt;"",INT(M849)&gt;INT(Ajustes!$C$5)),AND(N849&lt;&gt;"",INT(N849)&gt;INT(Ajustes!$C$5))),"hay una fecha posterior a hoy",IF(AND(M849&lt;&gt;"",INT(M849)&lt;INT(C849)),"la fecha del estado es anterior a «Recibido el»",IF(AND(N849&lt;&gt;"",INT(N849)&lt;INT(C849)),"«Entregado el» es anterior a «Recibido el»",""))))))))))))))</f>
        <v/>
      </c>
      <c r="T849">
        <f>IF(COUNTA(B849:P849)&gt;0,1,0)</f>
        <v>0</v>
      </c>
      <c r="U849" t="str">
        <f>IF(T849=0,"",IF(AND(L849="Recibido",M849=""),IF(C849="","",C849),IF(M849="","",M849)))</f>
        <v/>
      </c>
      <c r="V849" t="str">
        <f>IF(OR(T849=0,NOT(ISNUMBER(MATCH(L849,Ajustes!$B$9:$B$17,0)))),"",IF(INDEX(Ajustes!$C$9:$C$17,MATCH(L849,Ajustes!$B$9:$B$17,0))="","",INDEX(Ajustes!$C$9:$C$17,MATCH(L849,Ajustes!$B$9:$B$17,0))))</f>
        <v/>
      </c>
      <c r="W849">
        <f>IF(AND(T849=1,N849="",OR(L849="Recibido",L849="Confirmado",L849="Preparado",L849="En reparto",L849="Incidencia")),1,0)</f>
        <v>0</v>
      </c>
      <c r="X849">
        <f>IF(S849&lt;&gt;"",1,0)</f>
        <v>0</v>
      </c>
      <c r="Y849">
        <f>IF(A849&lt;&gt;"",1,0)</f>
        <v>0</v>
      </c>
      <c r="Z849">
        <f>IF(T849=1,ROW()-5,0)</f>
        <v>0</v>
      </c>
    </row>
    <row r="850">
      <c r="A850" s="21" t="str">
        <f>IF(T850=0,"",IF(S850&lt;&gt;"","Revisa: "&amp;S850,IF(OR(L850="Cobrado",L850="Anulado"),"",IF(AND(N850="",OR(L850="Recibido",L850="Confirmado",L850="Preparado",L850="En reparto",L850="Incidencia"),ISNUMBER(I850),INT(Ajustes!$C$5)&gt;INT(I850)),"Retrasado",IF(OR(L850="Entregado",L850="Facturado"),IF(AND(ISNUMBER(V850),ISNUMBER(N850),INT(Ajustes!$C$5)-INT(N850)&gt;V850),IF(L850="Entregado","Sin facturar","Cobro vencido"),""),IF(AND(ISNUMBER(V850),ISNUMBER(Q850),Q850&gt;V850),INDEX(Ajustes!$E$9:$E$17,MATCH(L850,Ajustes!$B$9:$B$17,0)),""))))))</f>
        <v/>
      </c>
      <c r="B850" s="22" t="n"/>
      <c r="C850" s="23" t="n"/>
      <c r="D850" s="24" t="n"/>
      <c r="E850" s="25" t="n"/>
      <c r="F850" s="25" t="n"/>
      <c r="G850" s="25" t="n"/>
      <c r="H850" s="26" t="n"/>
      <c r="I850" s="23" t="n"/>
      <c r="J850" s="25" t="n"/>
      <c r="K850" s="25" t="n"/>
      <c r="L850" s="25" t="n"/>
      <c r="M850" s="23" t="n"/>
      <c r="N850" s="23" t="n"/>
      <c r="O850" s="27" t="n"/>
      <c r="P850" s="25" t="n"/>
      <c r="Q850" s="28" t="str">
        <f>IF(OR(T850=0,L850="Cobrado",L850="Anulado",NOT(ISNUMBER(U850))),"",MAX(0,INT(Ajustes!$C$5)-INT(U850)))</f>
        <v/>
      </c>
      <c r="R850" s="28" t="str">
        <f>IF(OR(T850=0,L850="Anulado",NOT(ISNUMBER(N850)),NOT(ISNUMBER(I850))),"",IF(INT(N850)=INT(I850),"Sí",IF(INT(N850)&gt;INT(I850),"Tarde","Antes")))</f>
        <v/>
      </c>
      <c r="S850" t="str">
        <f>IF(T850=0,"",IF(L850="","falta el estado",IF(NOT(ISNUMBER(MATCH(L850,Ajustes!$B$9:$B$17,0))),"el estado no es de la lista",IF(E850="","falta el cliente",IF(OR(AND(C850&lt;&gt;"",NOT(ISNUMBER(C850))),AND(I850&lt;&gt;"",NOT(ISNUMBER(I850))),AND(M850&lt;&gt;"",NOT(ISNUMBER(M850))),AND(N850&lt;&gt;"",NOT(ISNUMBER(N850)))),"hay una fecha mal escrita",IF(AND(H850&lt;&gt;"",NOT(ISNUMBER(H850))),"el importe no es un número",IF(C850="","falta «Recibido el»",IF(AND(L850&lt;&gt;"Recibido",L850&lt;&gt;"Anulado",I850=""),"falta la entrega acordada",IF(AND(L850&lt;&gt;"Recibido",L850&lt;&gt;"Anulado",M850=""),"falta la fecha del estado",IF(AND(OR(L850="Entregado",L850="Facturado",L850="Cobrado"),N850=""),"falta «Entregado el»",IF(AND(N850&lt;&gt;"",OR(L850="Recibido",L850="Confirmado",L850="Preparado",L850="En reparto")),"tiene «Entregado el»: cambia el estado",IF(OR(INT(C850)&gt;INT(Ajustes!$C$5),AND(M850&lt;&gt;"",INT(M850)&gt;INT(Ajustes!$C$5)),AND(N850&lt;&gt;"",INT(N850)&gt;INT(Ajustes!$C$5))),"hay una fecha posterior a hoy",IF(AND(M850&lt;&gt;"",INT(M850)&lt;INT(C850)),"la fecha del estado es anterior a «Recibido el»",IF(AND(N850&lt;&gt;"",INT(N850)&lt;INT(C850)),"«Entregado el» es anterior a «Recibido el»",""))))))))))))))</f>
        <v/>
      </c>
      <c r="T850">
        <f>IF(COUNTA(B850:P850)&gt;0,1,0)</f>
        <v>0</v>
      </c>
      <c r="U850" t="str">
        <f>IF(T850=0,"",IF(AND(L850="Recibido",M850=""),IF(C850="","",C850),IF(M850="","",M850)))</f>
        <v/>
      </c>
      <c r="V850" t="str">
        <f>IF(OR(T850=0,NOT(ISNUMBER(MATCH(L850,Ajustes!$B$9:$B$17,0)))),"",IF(INDEX(Ajustes!$C$9:$C$17,MATCH(L850,Ajustes!$B$9:$B$17,0))="","",INDEX(Ajustes!$C$9:$C$17,MATCH(L850,Ajustes!$B$9:$B$17,0))))</f>
        <v/>
      </c>
      <c r="W850">
        <f>IF(AND(T850=1,N850="",OR(L850="Recibido",L850="Confirmado",L850="Preparado",L850="En reparto",L850="Incidencia")),1,0)</f>
        <v>0</v>
      </c>
      <c r="X850">
        <f>IF(S850&lt;&gt;"",1,0)</f>
        <v>0</v>
      </c>
      <c r="Y850">
        <f>IF(A850&lt;&gt;"",1,0)</f>
        <v>0</v>
      </c>
      <c r="Z850">
        <f>IF(T850=1,ROW()-5,0)</f>
        <v>0</v>
      </c>
    </row>
    <row r="851">
      <c r="A851" s="21" t="str">
        <f>IF(T851=0,"",IF(S851&lt;&gt;"","Revisa: "&amp;S851,IF(OR(L851="Cobrado",L851="Anulado"),"",IF(AND(N851="",OR(L851="Recibido",L851="Confirmado",L851="Preparado",L851="En reparto",L851="Incidencia"),ISNUMBER(I851),INT(Ajustes!$C$5)&gt;INT(I851)),"Retrasado",IF(OR(L851="Entregado",L851="Facturado"),IF(AND(ISNUMBER(V851),ISNUMBER(N851),INT(Ajustes!$C$5)-INT(N851)&gt;V851),IF(L851="Entregado","Sin facturar","Cobro vencido"),""),IF(AND(ISNUMBER(V851),ISNUMBER(Q851),Q851&gt;V851),INDEX(Ajustes!$E$9:$E$17,MATCH(L851,Ajustes!$B$9:$B$17,0)),""))))))</f>
        <v/>
      </c>
      <c r="B851" s="22" t="n"/>
      <c r="C851" s="23" t="n"/>
      <c r="D851" s="24" t="n"/>
      <c r="E851" s="25" t="n"/>
      <c r="F851" s="25" t="n"/>
      <c r="G851" s="25" t="n"/>
      <c r="H851" s="26" t="n"/>
      <c r="I851" s="23" t="n"/>
      <c r="J851" s="25" t="n"/>
      <c r="K851" s="25" t="n"/>
      <c r="L851" s="25" t="n"/>
      <c r="M851" s="23" t="n"/>
      <c r="N851" s="23" t="n"/>
      <c r="O851" s="27" t="n"/>
      <c r="P851" s="25" t="n"/>
      <c r="Q851" s="28" t="str">
        <f>IF(OR(T851=0,L851="Cobrado",L851="Anulado",NOT(ISNUMBER(U851))),"",MAX(0,INT(Ajustes!$C$5)-INT(U851)))</f>
        <v/>
      </c>
      <c r="R851" s="28" t="str">
        <f>IF(OR(T851=0,L851="Anulado",NOT(ISNUMBER(N851)),NOT(ISNUMBER(I851))),"",IF(INT(N851)=INT(I851),"Sí",IF(INT(N851)&gt;INT(I851),"Tarde","Antes")))</f>
        <v/>
      </c>
      <c r="S851" t="str">
        <f>IF(T851=0,"",IF(L851="","falta el estado",IF(NOT(ISNUMBER(MATCH(L851,Ajustes!$B$9:$B$17,0))),"el estado no es de la lista",IF(E851="","falta el cliente",IF(OR(AND(C851&lt;&gt;"",NOT(ISNUMBER(C851))),AND(I851&lt;&gt;"",NOT(ISNUMBER(I851))),AND(M851&lt;&gt;"",NOT(ISNUMBER(M851))),AND(N851&lt;&gt;"",NOT(ISNUMBER(N851)))),"hay una fecha mal escrita",IF(AND(H851&lt;&gt;"",NOT(ISNUMBER(H851))),"el importe no es un número",IF(C851="","falta «Recibido el»",IF(AND(L851&lt;&gt;"Recibido",L851&lt;&gt;"Anulado",I851=""),"falta la entrega acordada",IF(AND(L851&lt;&gt;"Recibido",L851&lt;&gt;"Anulado",M851=""),"falta la fecha del estado",IF(AND(OR(L851="Entregado",L851="Facturado",L851="Cobrado"),N851=""),"falta «Entregado el»",IF(AND(N851&lt;&gt;"",OR(L851="Recibido",L851="Confirmado",L851="Preparado",L851="En reparto")),"tiene «Entregado el»: cambia el estado",IF(OR(INT(C851)&gt;INT(Ajustes!$C$5),AND(M851&lt;&gt;"",INT(M851)&gt;INT(Ajustes!$C$5)),AND(N851&lt;&gt;"",INT(N851)&gt;INT(Ajustes!$C$5))),"hay una fecha posterior a hoy",IF(AND(M851&lt;&gt;"",INT(M851)&lt;INT(C851)),"la fecha del estado es anterior a «Recibido el»",IF(AND(N851&lt;&gt;"",INT(N851)&lt;INT(C851)),"«Entregado el» es anterior a «Recibido el»",""))))))))))))))</f>
        <v/>
      </c>
      <c r="T851">
        <f>IF(COUNTA(B851:P851)&gt;0,1,0)</f>
        <v>0</v>
      </c>
      <c r="U851" t="str">
        <f>IF(T851=0,"",IF(AND(L851="Recibido",M851=""),IF(C851="","",C851),IF(M851="","",M851)))</f>
        <v/>
      </c>
      <c r="V851" t="str">
        <f>IF(OR(T851=0,NOT(ISNUMBER(MATCH(L851,Ajustes!$B$9:$B$17,0)))),"",IF(INDEX(Ajustes!$C$9:$C$17,MATCH(L851,Ajustes!$B$9:$B$17,0))="","",INDEX(Ajustes!$C$9:$C$17,MATCH(L851,Ajustes!$B$9:$B$17,0))))</f>
        <v/>
      </c>
      <c r="W851">
        <f>IF(AND(T851=1,N851="",OR(L851="Recibido",L851="Confirmado",L851="Preparado",L851="En reparto",L851="Incidencia")),1,0)</f>
        <v>0</v>
      </c>
      <c r="X851">
        <f>IF(S851&lt;&gt;"",1,0)</f>
        <v>0</v>
      </c>
      <c r="Y851">
        <f>IF(A851&lt;&gt;"",1,0)</f>
        <v>0</v>
      </c>
      <c r="Z851">
        <f>IF(T851=1,ROW()-5,0)</f>
        <v>0</v>
      </c>
    </row>
    <row r="852">
      <c r="A852" s="21" t="str">
        <f>IF(T852=0,"",IF(S852&lt;&gt;"","Revisa: "&amp;S852,IF(OR(L852="Cobrado",L852="Anulado"),"",IF(AND(N852="",OR(L852="Recibido",L852="Confirmado",L852="Preparado",L852="En reparto",L852="Incidencia"),ISNUMBER(I852),INT(Ajustes!$C$5)&gt;INT(I852)),"Retrasado",IF(OR(L852="Entregado",L852="Facturado"),IF(AND(ISNUMBER(V852),ISNUMBER(N852),INT(Ajustes!$C$5)-INT(N852)&gt;V852),IF(L852="Entregado","Sin facturar","Cobro vencido"),""),IF(AND(ISNUMBER(V852),ISNUMBER(Q852),Q852&gt;V852),INDEX(Ajustes!$E$9:$E$17,MATCH(L852,Ajustes!$B$9:$B$17,0)),""))))))</f>
        <v/>
      </c>
      <c r="B852" s="22" t="n"/>
      <c r="C852" s="23" t="n"/>
      <c r="D852" s="24" t="n"/>
      <c r="E852" s="25" t="n"/>
      <c r="F852" s="25" t="n"/>
      <c r="G852" s="25" t="n"/>
      <c r="H852" s="26" t="n"/>
      <c r="I852" s="23" t="n"/>
      <c r="J852" s="25" t="n"/>
      <c r="K852" s="25" t="n"/>
      <c r="L852" s="25" t="n"/>
      <c r="M852" s="23" t="n"/>
      <c r="N852" s="23" t="n"/>
      <c r="O852" s="27" t="n"/>
      <c r="P852" s="25" t="n"/>
      <c r="Q852" s="28" t="str">
        <f>IF(OR(T852=0,L852="Cobrado",L852="Anulado",NOT(ISNUMBER(U852))),"",MAX(0,INT(Ajustes!$C$5)-INT(U852)))</f>
        <v/>
      </c>
      <c r="R852" s="28" t="str">
        <f>IF(OR(T852=0,L852="Anulado",NOT(ISNUMBER(N852)),NOT(ISNUMBER(I852))),"",IF(INT(N852)=INT(I852),"Sí",IF(INT(N852)&gt;INT(I852),"Tarde","Antes")))</f>
        <v/>
      </c>
      <c r="S852" t="str">
        <f>IF(T852=0,"",IF(L852="","falta el estado",IF(NOT(ISNUMBER(MATCH(L852,Ajustes!$B$9:$B$17,0))),"el estado no es de la lista",IF(E852="","falta el cliente",IF(OR(AND(C852&lt;&gt;"",NOT(ISNUMBER(C852))),AND(I852&lt;&gt;"",NOT(ISNUMBER(I852))),AND(M852&lt;&gt;"",NOT(ISNUMBER(M852))),AND(N852&lt;&gt;"",NOT(ISNUMBER(N852)))),"hay una fecha mal escrita",IF(AND(H852&lt;&gt;"",NOT(ISNUMBER(H852))),"el importe no es un número",IF(C852="","falta «Recibido el»",IF(AND(L852&lt;&gt;"Recibido",L852&lt;&gt;"Anulado",I852=""),"falta la entrega acordada",IF(AND(L852&lt;&gt;"Recibido",L852&lt;&gt;"Anulado",M852=""),"falta la fecha del estado",IF(AND(OR(L852="Entregado",L852="Facturado",L852="Cobrado"),N852=""),"falta «Entregado el»",IF(AND(N852&lt;&gt;"",OR(L852="Recibido",L852="Confirmado",L852="Preparado",L852="En reparto")),"tiene «Entregado el»: cambia el estado",IF(OR(INT(C852)&gt;INT(Ajustes!$C$5),AND(M852&lt;&gt;"",INT(M852)&gt;INT(Ajustes!$C$5)),AND(N852&lt;&gt;"",INT(N852)&gt;INT(Ajustes!$C$5))),"hay una fecha posterior a hoy",IF(AND(M852&lt;&gt;"",INT(M852)&lt;INT(C852)),"la fecha del estado es anterior a «Recibido el»",IF(AND(N852&lt;&gt;"",INT(N852)&lt;INT(C852)),"«Entregado el» es anterior a «Recibido el»",""))))))))))))))</f>
        <v/>
      </c>
      <c r="T852">
        <f>IF(COUNTA(B852:P852)&gt;0,1,0)</f>
        <v>0</v>
      </c>
      <c r="U852" t="str">
        <f>IF(T852=0,"",IF(AND(L852="Recibido",M852=""),IF(C852="","",C852),IF(M852="","",M852)))</f>
        <v/>
      </c>
      <c r="V852" t="str">
        <f>IF(OR(T852=0,NOT(ISNUMBER(MATCH(L852,Ajustes!$B$9:$B$17,0)))),"",IF(INDEX(Ajustes!$C$9:$C$17,MATCH(L852,Ajustes!$B$9:$B$17,0))="","",INDEX(Ajustes!$C$9:$C$17,MATCH(L852,Ajustes!$B$9:$B$17,0))))</f>
        <v/>
      </c>
      <c r="W852">
        <f>IF(AND(T852=1,N852="",OR(L852="Recibido",L852="Confirmado",L852="Preparado",L852="En reparto",L852="Incidencia")),1,0)</f>
        <v>0</v>
      </c>
      <c r="X852">
        <f>IF(S852&lt;&gt;"",1,0)</f>
        <v>0</v>
      </c>
      <c r="Y852">
        <f>IF(A852&lt;&gt;"",1,0)</f>
        <v>0</v>
      </c>
      <c r="Z852">
        <f>IF(T852=1,ROW()-5,0)</f>
        <v>0</v>
      </c>
    </row>
    <row r="853">
      <c r="A853" s="21" t="str">
        <f>IF(T853=0,"",IF(S853&lt;&gt;"","Revisa: "&amp;S853,IF(OR(L853="Cobrado",L853="Anulado"),"",IF(AND(N853="",OR(L853="Recibido",L853="Confirmado",L853="Preparado",L853="En reparto",L853="Incidencia"),ISNUMBER(I853),INT(Ajustes!$C$5)&gt;INT(I853)),"Retrasado",IF(OR(L853="Entregado",L853="Facturado"),IF(AND(ISNUMBER(V853),ISNUMBER(N853),INT(Ajustes!$C$5)-INT(N853)&gt;V853),IF(L853="Entregado","Sin facturar","Cobro vencido"),""),IF(AND(ISNUMBER(V853),ISNUMBER(Q853),Q853&gt;V853),INDEX(Ajustes!$E$9:$E$17,MATCH(L853,Ajustes!$B$9:$B$17,0)),""))))))</f>
        <v/>
      </c>
      <c r="B853" s="22" t="n"/>
      <c r="C853" s="23" t="n"/>
      <c r="D853" s="24" t="n"/>
      <c r="E853" s="25" t="n"/>
      <c r="F853" s="25" t="n"/>
      <c r="G853" s="25" t="n"/>
      <c r="H853" s="26" t="n"/>
      <c r="I853" s="23" t="n"/>
      <c r="J853" s="25" t="n"/>
      <c r="K853" s="25" t="n"/>
      <c r="L853" s="25" t="n"/>
      <c r="M853" s="23" t="n"/>
      <c r="N853" s="23" t="n"/>
      <c r="O853" s="27" t="n"/>
      <c r="P853" s="25" t="n"/>
      <c r="Q853" s="28" t="str">
        <f>IF(OR(T853=0,L853="Cobrado",L853="Anulado",NOT(ISNUMBER(U853))),"",MAX(0,INT(Ajustes!$C$5)-INT(U853)))</f>
        <v/>
      </c>
      <c r="R853" s="28" t="str">
        <f>IF(OR(T853=0,L853="Anulado",NOT(ISNUMBER(N853)),NOT(ISNUMBER(I853))),"",IF(INT(N853)=INT(I853),"Sí",IF(INT(N853)&gt;INT(I853),"Tarde","Antes")))</f>
        <v/>
      </c>
      <c r="S853" t="str">
        <f>IF(T853=0,"",IF(L853="","falta el estado",IF(NOT(ISNUMBER(MATCH(L853,Ajustes!$B$9:$B$17,0))),"el estado no es de la lista",IF(E853="","falta el cliente",IF(OR(AND(C853&lt;&gt;"",NOT(ISNUMBER(C853))),AND(I853&lt;&gt;"",NOT(ISNUMBER(I853))),AND(M853&lt;&gt;"",NOT(ISNUMBER(M853))),AND(N853&lt;&gt;"",NOT(ISNUMBER(N853)))),"hay una fecha mal escrita",IF(AND(H853&lt;&gt;"",NOT(ISNUMBER(H853))),"el importe no es un número",IF(C853="","falta «Recibido el»",IF(AND(L853&lt;&gt;"Recibido",L853&lt;&gt;"Anulado",I853=""),"falta la entrega acordada",IF(AND(L853&lt;&gt;"Recibido",L853&lt;&gt;"Anulado",M853=""),"falta la fecha del estado",IF(AND(OR(L853="Entregado",L853="Facturado",L853="Cobrado"),N853=""),"falta «Entregado el»",IF(AND(N853&lt;&gt;"",OR(L853="Recibido",L853="Confirmado",L853="Preparado",L853="En reparto")),"tiene «Entregado el»: cambia el estado",IF(OR(INT(C853)&gt;INT(Ajustes!$C$5),AND(M853&lt;&gt;"",INT(M853)&gt;INT(Ajustes!$C$5)),AND(N853&lt;&gt;"",INT(N853)&gt;INT(Ajustes!$C$5))),"hay una fecha posterior a hoy",IF(AND(M853&lt;&gt;"",INT(M853)&lt;INT(C853)),"la fecha del estado es anterior a «Recibido el»",IF(AND(N853&lt;&gt;"",INT(N853)&lt;INT(C853)),"«Entregado el» es anterior a «Recibido el»",""))))))))))))))</f>
        <v/>
      </c>
      <c r="T853">
        <f>IF(COUNTA(B853:P853)&gt;0,1,0)</f>
        <v>0</v>
      </c>
      <c r="U853" t="str">
        <f>IF(T853=0,"",IF(AND(L853="Recibido",M853=""),IF(C853="","",C853),IF(M853="","",M853)))</f>
        <v/>
      </c>
      <c r="V853" t="str">
        <f>IF(OR(T853=0,NOT(ISNUMBER(MATCH(L853,Ajustes!$B$9:$B$17,0)))),"",IF(INDEX(Ajustes!$C$9:$C$17,MATCH(L853,Ajustes!$B$9:$B$17,0))="","",INDEX(Ajustes!$C$9:$C$17,MATCH(L853,Ajustes!$B$9:$B$17,0))))</f>
        <v/>
      </c>
      <c r="W853">
        <f>IF(AND(T853=1,N853="",OR(L853="Recibido",L853="Confirmado",L853="Preparado",L853="En reparto",L853="Incidencia")),1,0)</f>
        <v>0</v>
      </c>
      <c r="X853">
        <f>IF(S853&lt;&gt;"",1,0)</f>
        <v>0</v>
      </c>
      <c r="Y853">
        <f>IF(A853&lt;&gt;"",1,0)</f>
        <v>0</v>
      </c>
      <c r="Z853">
        <f>IF(T853=1,ROW()-5,0)</f>
        <v>0</v>
      </c>
    </row>
    <row r="854">
      <c r="A854" s="21" t="str">
        <f>IF(T854=0,"",IF(S854&lt;&gt;"","Revisa: "&amp;S854,IF(OR(L854="Cobrado",L854="Anulado"),"",IF(AND(N854="",OR(L854="Recibido",L854="Confirmado",L854="Preparado",L854="En reparto",L854="Incidencia"),ISNUMBER(I854),INT(Ajustes!$C$5)&gt;INT(I854)),"Retrasado",IF(OR(L854="Entregado",L854="Facturado"),IF(AND(ISNUMBER(V854),ISNUMBER(N854),INT(Ajustes!$C$5)-INT(N854)&gt;V854),IF(L854="Entregado","Sin facturar","Cobro vencido"),""),IF(AND(ISNUMBER(V854),ISNUMBER(Q854),Q854&gt;V854),INDEX(Ajustes!$E$9:$E$17,MATCH(L854,Ajustes!$B$9:$B$17,0)),""))))))</f>
        <v/>
      </c>
      <c r="B854" s="22" t="n"/>
      <c r="C854" s="23" t="n"/>
      <c r="D854" s="24" t="n"/>
      <c r="E854" s="25" t="n"/>
      <c r="F854" s="25" t="n"/>
      <c r="G854" s="25" t="n"/>
      <c r="H854" s="26" t="n"/>
      <c r="I854" s="23" t="n"/>
      <c r="J854" s="25" t="n"/>
      <c r="K854" s="25" t="n"/>
      <c r="L854" s="25" t="n"/>
      <c r="M854" s="23" t="n"/>
      <c r="N854" s="23" t="n"/>
      <c r="O854" s="27" t="n"/>
      <c r="P854" s="25" t="n"/>
      <c r="Q854" s="28" t="str">
        <f>IF(OR(T854=0,L854="Cobrado",L854="Anulado",NOT(ISNUMBER(U854))),"",MAX(0,INT(Ajustes!$C$5)-INT(U854)))</f>
        <v/>
      </c>
      <c r="R854" s="28" t="str">
        <f>IF(OR(T854=0,L854="Anulado",NOT(ISNUMBER(N854)),NOT(ISNUMBER(I854))),"",IF(INT(N854)=INT(I854),"Sí",IF(INT(N854)&gt;INT(I854),"Tarde","Antes")))</f>
        <v/>
      </c>
      <c r="S854" t="str">
        <f>IF(T854=0,"",IF(L854="","falta el estado",IF(NOT(ISNUMBER(MATCH(L854,Ajustes!$B$9:$B$17,0))),"el estado no es de la lista",IF(E854="","falta el cliente",IF(OR(AND(C854&lt;&gt;"",NOT(ISNUMBER(C854))),AND(I854&lt;&gt;"",NOT(ISNUMBER(I854))),AND(M854&lt;&gt;"",NOT(ISNUMBER(M854))),AND(N854&lt;&gt;"",NOT(ISNUMBER(N854)))),"hay una fecha mal escrita",IF(AND(H854&lt;&gt;"",NOT(ISNUMBER(H854))),"el importe no es un número",IF(C854="","falta «Recibido el»",IF(AND(L854&lt;&gt;"Recibido",L854&lt;&gt;"Anulado",I854=""),"falta la entrega acordada",IF(AND(L854&lt;&gt;"Recibido",L854&lt;&gt;"Anulado",M854=""),"falta la fecha del estado",IF(AND(OR(L854="Entregado",L854="Facturado",L854="Cobrado"),N854=""),"falta «Entregado el»",IF(AND(N854&lt;&gt;"",OR(L854="Recibido",L854="Confirmado",L854="Preparado",L854="En reparto")),"tiene «Entregado el»: cambia el estado",IF(OR(INT(C854)&gt;INT(Ajustes!$C$5),AND(M854&lt;&gt;"",INT(M854)&gt;INT(Ajustes!$C$5)),AND(N854&lt;&gt;"",INT(N854)&gt;INT(Ajustes!$C$5))),"hay una fecha posterior a hoy",IF(AND(M854&lt;&gt;"",INT(M854)&lt;INT(C854)),"la fecha del estado es anterior a «Recibido el»",IF(AND(N854&lt;&gt;"",INT(N854)&lt;INT(C854)),"«Entregado el» es anterior a «Recibido el»",""))))))))))))))</f>
        <v/>
      </c>
      <c r="T854">
        <f>IF(COUNTA(B854:P854)&gt;0,1,0)</f>
        <v>0</v>
      </c>
      <c r="U854" t="str">
        <f>IF(T854=0,"",IF(AND(L854="Recibido",M854=""),IF(C854="","",C854),IF(M854="","",M854)))</f>
        <v/>
      </c>
      <c r="V854" t="str">
        <f>IF(OR(T854=0,NOT(ISNUMBER(MATCH(L854,Ajustes!$B$9:$B$17,0)))),"",IF(INDEX(Ajustes!$C$9:$C$17,MATCH(L854,Ajustes!$B$9:$B$17,0))="","",INDEX(Ajustes!$C$9:$C$17,MATCH(L854,Ajustes!$B$9:$B$17,0))))</f>
        <v/>
      </c>
      <c r="W854">
        <f>IF(AND(T854=1,N854="",OR(L854="Recibido",L854="Confirmado",L854="Preparado",L854="En reparto",L854="Incidencia")),1,0)</f>
        <v>0</v>
      </c>
      <c r="X854">
        <f>IF(S854&lt;&gt;"",1,0)</f>
        <v>0</v>
      </c>
      <c r="Y854">
        <f>IF(A854&lt;&gt;"",1,0)</f>
        <v>0</v>
      </c>
      <c r="Z854">
        <f>IF(T854=1,ROW()-5,0)</f>
        <v>0</v>
      </c>
    </row>
    <row r="855">
      <c r="A855" s="21" t="str">
        <f>IF(T855=0,"",IF(S855&lt;&gt;"","Revisa: "&amp;S855,IF(OR(L855="Cobrado",L855="Anulado"),"",IF(AND(N855="",OR(L855="Recibido",L855="Confirmado",L855="Preparado",L855="En reparto",L855="Incidencia"),ISNUMBER(I855),INT(Ajustes!$C$5)&gt;INT(I855)),"Retrasado",IF(OR(L855="Entregado",L855="Facturado"),IF(AND(ISNUMBER(V855),ISNUMBER(N855),INT(Ajustes!$C$5)-INT(N855)&gt;V855),IF(L855="Entregado","Sin facturar","Cobro vencido"),""),IF(AND(ISNUMBER(V855),ISNUMBER(Q855),Q855&gt;V855),INDEX(Ajustes!$E$9:$E$17,MATCH(L855,Ajustes!$B$9:$B$17,0)),""))))))</f>
        <v/>
      </c>
      <c r="B855" s="22" t="n"/>
      <c r="C855" s="23" t="n"/>
      <c r="D855" s="24" t="n"/>
      <c r="E855" s="25" t="n"/>
      <c r="F855" s="25" t="n"/>
      <c r="G855" s="25" t="n"/>
      <c r="H855" s="26" t="n"/>
      <c r="I855" s="23" t="n"/>
      <c r="J855" s="25" t="n"/>
      <c r="K855" s="25" t="n"/>
      <c r="L855" s="25" t="n"/>
      <c r="M855" s="23" t="n"/>
      <c r="N855" s="23" t="n"/>
      <c r="O855" s="27" t="n"/>
      <c r="P855" s="25" t="n"/>
      <c r="Q855" s="28" t="str">
        <f>IF(OR(T855=0,L855="Cobrado",L855="Anulado",NOT(ISNUMBER(U855))),"",MAX(0,INT(Ajustes!$C$5)-INT(U855)))</f>
        <v/>
      </c>
      <c r="R855" s="28" t="str">
        <f>IF(OR(T855=0,L855="Anulado",NOT(ISNUMBER(N855)),NOT(ISNUMBER(I855))),"",IF(INT(N855)=INT(I855),"Sí",IF(INT(N855)&gt;INT(I855),"Tarde","Antes")))</f>
        <v/>
      </c>
      <c r="S855" t="str">
        <f>IF(T855=0,"",IF(L855="","falta el estado",IF(NOT(ISNUMBER(MATCH(L855,Ajustes!$B$9:$B$17,0))),"el estado no es de la lista",IF(E855="","falta el cliente",IF(OR(AND(C855&lt;&gt;"",NOT(ISNUMBER(C855))),AND(I855&lt;&gt;"",NOT(ISNUMBER(I855))),AND(M855&lt;&gt;"",NOT(ISNUMBER(M855))),AND(N855&lt;&gt;"",NOT(ISNUMBER(N855)))),"hay una fecha mal escrita",IF(AND(H855&lt;&gt;"",NOT(ISNUMBER(H855))),"el importe no es un número",IF(C855="","falta «Recibido el»",IF(AND(L855&lt;&gt;"Recibido",L855&lt;&gt;"Anulado",I855=""),"falta la entrega acordada",IF(AND(L855&lt;&gt;"Recibido",L855&lt;&gt;"Anulado",M855=""),"falta la fecha del estado",IF(AND(OR(L855="Entregado",L855="Facturado",L855="Cobrado"),N855=""),"falta «Entregado el»",IF(AND(N855&lt;&gt;"",OR(L855="Recibido",L855="Confirmado",L855="Preparado",L855="En reparto")),"tiene «Entregado el»: cambia el estado",IF(OR(INT(C855)&gt;INT(Ajustes!$C$5),AND(M855&lt;&gt;"",INT(M855)&gt;INT(Ajustes!$C$5)),AND(N855&lt;&gt;"",INT(N855)&gt;INT(Ajustes!$C$5))),"hay una fecha posterior a hoy",IF(AND(M855&lt;&gt;"",INT(M855)&lt;INT(C855)),"la fecha del estado es anterior a «Recibido el»",IF(AND(N855&lt;&gt;"",INT(N855)&lt;INT(C855)),"«Entregado el» es anterior a «Recibido el»",""))))))))))))))</f>
        <v/>
      </c>
      <c r="T855">
        <f>IF(COUNTA(B855:P855)&gt;0,1,0)</f>
        <v>0</v>
      </c>
      <c r="U855" t="str">
        <f>IF(T855=0,"",IF(AND(L855="Recibido",M855=""),IF(C855="","",C855),IF(M855="","",M855)))</f>
        <v/>
      </c>
      <c r="V855" t="str">
        <f>IF(OR(T855=0,NOT(ISNUMBER(MATCH(L855,Ajustes!$B$9:$B$17,0)))),"",IF(INDEX(Ajustes!$C$9:$C$17,MATCH(L855,Ajustes!$B$9:$B$17,0))="","",INDEX(Ajustes!$C$9:$C$17,MATCH(L855,Ajustes!$B$9:$B$17,0))))</f>
        <v/>
      </c>
      <c r="W855">
        <f>IF(AND(T855=1,N855="",OR(L855="Recibido",L855="Confirmado",L855="Preparado",L855="En reparto",L855="Incidencia")),1,0)</f>
        <v>0</v>
      </c>
      <c r="X855">
        <f>IF(S855&lt;&gt;"",1,0)</f>
        <v>0</v>
      </c>
      <c r="Y855">
        <f>IF(A855&lt;&gt;"",1,0)</f>
        <v>0</v>
      </c>
      <c r="Z855">
        <f>IF(T855=1,ROW()-5,0)</f>
        <v>0</v>
      </c>
    </row>
    <row r="856">
      <c r="A856" s="21" t="str">
        <f>IF(T856=0,"",IF(S856&lt;&gt;"","Revisa: "&amp;S856,IF(OR(L856="Cobrado",L856="Anulado"),"",IF(AND(N856="",OR(L856="Recibido",L856="Confirmado",L856="Preparado",L856="En reparto",L856="Incidencia"),ISNUMBER(I856),INT(Ajustes!$C$5)&gt;INT(I856)),"Retrasado",IF(OR(L856="Entregado",L856="Facturado"),IF(AND(ISNUMBER(V856),ISNUMBER(N856),INT(Ajustes!$C$5)-INT(N856)&gt;V856),IF(L856="Entregado","Sin facturar","Cobro vencido"),""),IF(AND(ISNUMBER(V856),ISNUMBER(Q856),Q856&gt;V856),INDEX(Ajustes!$E$9:$E$17,MATCH(L856,Ajustes!$B$9:$B$17,0)),""))))))</f>
        <v/>
      </c>
      <c r="B856" s="22" t="n"/>
      <c r="C856" s="23" t="n"/>
      <c r="D856" s="24" t="n"/>
      <c r="E856" s="25" t="n"/>
      <c r="F856" s="25" t="n"/>
      <c r="G856" s="25" t="n"/>
      <c r="H856" s="26" t="n"/>
      <c r="I856" s="23" t="n"/>
      <c r="J856" s="25" t="n"/>
      <c r="K856" s="25" t="n"/>
      <c r="L856" s="25" t="n"/>
      <c r="M856" s="23" t="n"/>
      <c r="N856" s="23" t="n"/>
      <c r="O856" s="27" t="n"/>
      <c r="P856" s="25" t="n"/>
      <c r="Q856" s="28" t="str">
        <f>IF(OR(T856=0,L856="Cobrado",L856="Anulado",NOT(ISNUMBER(U856))),"",MAX(0,INT(Ajustes!$C$5)-INT(U856)))</f>
        <v/>
      </c>
      <c r="R856" s="28" t="str">
        <f>IF(OR(T856=0,L856="Anulado",NOT(ISNUMBER(N856)),NOT(ISNUMBER(I856))),"",IF(INT(N856)=INT(I856),"Sí",IF(INT(N856)&gt;INT(I856),"Tarde","Antes")))</f>
        <v/>
      </c>
      <c r="S856" t="str">
        <f>IF(T856=0,"",IF(L856="","falta el estado",IF(NOT(ISNUMBER(MATCH(L856,Ajustes!$B$9:$B$17,0))),"el estado no es de la lista",IF(E856="","falta el cliente",IF(OR(AND(C856&lt;&gt;"",NOT(ISNUMBER(C856))),AND(I856&lt;&gt;"",NOT(ISNUMBER(I856))),AND(M856&lt;&gt;"",NOT(ISNUMBER(M856))),AND(N856&lt;&gt;"",NOT(ISNUMBER(N856)))),"hay una fecha mal escrita",IF(AND(H856&lt;&gt;"",NOT(ISNUMBER(H856))),"el importe no es un número",IF(C856="","falta «Recibido el»",IF(AND(L856&lt;&gt;"Recibido",L856&lt;&gt;"Anulado",I856=""),"falta la entrega acordada",IF(AND(L856&lt;&gt;"Recibido",L856&lt;&gt;"Anulado",M856=""),"falta la fecha del estado",IF(AND(OR(L856="Entregado",L856="Facturado",L856="Cobrado"),N856=""),"falta «Entregado el»",IF(AND(N856&lt;&gt;"",OR(L856="Recibido",L856="Confirmado",L856="Preparado",L856="En reparto")),"tiene «Entregado el»: cambia el estado",IF(OR(INT(C856)&gt;INT(Ajustes!$C$5),AND(M856&lt;&gt;"",INT(M856)&gt;INT(Ajustes!$C$5)),AND(N856&lt;&gt;"",INT(N856)&gt;INT(Ajustes!$C$5))),"hay una fecha posterior a hoy",IF(AND(M856&lt;&gt;"",INT(M856)&lt;INT(C856)),"la fecha del estado es anterior a «Recibido el»",IF(AND(N856&lt;&gt;"",INT(N856)&lt;INT(C856)),"«Entregado el» es anterior a «Recibido el»",""))))))))))))))</f>
        <v/>
      </c>
      <c r="T856">
        <f>IF(COUNTA(B856:P856)&gt;0,1,0)</f>
        <v>0</v>
      </c>
      <c r="U856" t="str">
        <f>IF(T856=0,"",IF(AND(L856="Recibido",M856=""),IF(C856="","",C856),IF(M856="","",M856)))</f>
        <v/>
      </c>
      <c r="V856" t="str">
        <f>IF(OR(T856=0,NOT(ISNUMBER(MATCH(L856,Ajustes!$B$9:$B$17,0)))),"",IF(INDEX(Ajustes!$C$9:$C$17,MATCH(L856,Ajustes!$B$9:$B$17,0))="","",INDEX(Ajustes!$C$9:$C$17,MATCH(L856,Ajustes!$B$9:$B$17,0))))</f>
        <v/>
      </c>
      <c r="W856">
        <f>IF(AND(T856=1,N856="",OR(L856="Recibido",L856="Confirmado",L856="Preparado",L856="En reparto",L856="Incidencia")),1,0)</f>
        <v>0</v>
      </c>
      <c r="X856">
        <f>IF(S856&lt;&gt;"",1,0)</f>
        <v>0</v>
      </c>
      <c r="Y856">
        <f>IF(A856&lt;&gt;"",1,0)</f>
        <v>0</v>
      </c>
      <c r="Z856">
        <f>IF(T856=1,ROW()-5,0)</f>
        <v>0</v>
      </c>
    </row>
    <row r="857">
      <c r="A857" s="21" t="str">
        <f>IF(T857=0,"",IF(S857&lt;&gt;"","Revisa: "&amp;S857,IF(OR(L857="Cobrado",L857="Anulado"),"",IF(AND(N857="",OR(L857="Recibido",L857="Confirmado",L857="Preparado",L857="En reparto",L857="Incidencia"),ISNUMBER(I857),INT(Ajustes!$C$5)&gt;INT(I857)),"Retrasado",IF(OR(L857="Entregado",L857="Facturado"),IF(AND(ISNUMBER(V857),ISNUMBER(N857),INT(Ajustes!$C$5)-INT(N857)&gt;V857),IF(L857="Entregado","Sin facturar","Cobro vencido"),""),IF(AND(ISNUMBER(V857),ISNUMBER(Q857),Q857&gt;V857),INDEX(Ajustes!$E$9:$E$17,MATCH(L857,Ajustes!$B$9:$B$17,0)),""))))))</f>
        <v/>
      </c>
      <c r="B857" s="22" t="n"/>
      <c r="C857" s="23" t="n"/>
      <c r="D857" s="24" t="n"/>
      <c r="E857" s="25" t="n"/>
      <c r="F857" s="25" t="n"/>
      <c r="G857" s="25" t="n"/>
      <c r="H857" s="26" t="n"/>
      <c r="I857" s="23" t="n"/>
      <c r="J857" s="25" t="n"/>
      <c r="K857" s="25" t="n"/>
      <c r="L857" s="25" t="n"/>
      <c r="M857" s="23" t="n"/>
      <c r="N857" s="23" t="n"/>
      <c r="O857" s="27" t="n"/>
      <c r="P857" s="25" t="n"/>
      <c r="Q857" s="28" t="str">
        <f>IF(OR(T857=0,L857="Cobrado",L857="Anulado",NOT(ISNUMBER(U857))),"",MAX(0,INT(Ajustes!$C$5)-INT(U857)))</f>
        <v/>
      </c>
      <c r="R857" s="28" t="str">
        <f>IF(OR(T857=0,L857="Anulado",NOT(ISNUMBER(N857)),NOT(ISNUMBER(I857))),"",IF(INT(N857)=INT(I857),"Sí",IF(INT(N857)&gt;INT(I857),"Tarde","Antes")))</f>
        <v/>
      </c>
      <c r="S857" t="str">
        <f>IF(T857=0,"",IF(L857="","falta el estado",IF(NOT(ISNUMBER(MATCH(L857,Ajustes!$B$9:$B$17,0))),"el estado no es de la lista",IF(E857="","falta el cliente",IF(OR(AND(C857&lt;&gt;"",NOT(ISNUMBER(C857))),AND(I857&lt;&gt;"",NOT(ISNUMBER(I857))),AND(M857&lt;&gt;"",NOT(ISNUMBER(M857))),AND(N857&lt;&gt;"",NOT(ISNUMBER(N857)))),"hay una fecha mal escrita",IF(AND(H857&lt;&gt;"",NOT(ISNUMBER(H857))),"el importe no es un número",IF(C857="","falta «Recibido el»",IF(AND(L857&lt;&gt;"Recibido",L857&lt;&gt;"Anulado",I857=""),"falta la entrega acordada",IF(AND(L857&lt;&gt;"Recibido",L857&lt;&gt;"Anulado",M857=""),"falta la fecha del estado",IF(AND(OR(L857="Entregado",L857="Facturado",L857="Cobrado"),N857=""),"falta «Entregado el»",IF(AND(N857&lt;&gt;"",OR(L857="Recibido",L857="Confirmado",L857="Preparado",L857="En reparto")),"tiene «Entregado el»: cambia el estado",IF(OR(INT(C857)&gt;INT(Ajustes!$C$5),AND(M857&lt;&gt;"",INT(M857)&gt;INT(Ajustes!$C$5)),AND(N857&lt;&gt;"",INT(N857)&gt;INT(Ajustes!$C$5))),"hay una fecha posterior a hoy",IF(AND(M857&lt;&gt;"",INT(M857)&lt;INT(C857)),"la fecha del estado es anterior a «Recibido el»",IF(AND(N857&lt;&gt;"",INT(N857)&lt;INT(C857)),"«Entregado el» es anterior a «Recibido el»",""))))))))))))))</f>
        <v/>
      </c>
      <c r="T857">
        <f>IF(COUNTA(B857:P857)&gt;0,1,0)</f>
        <v>0</v>
      </c>
      <c r="U857" t="str">
        <f>IF(T857=0,"",IF(AND(L857="Recibido",M857=""),IF(C857="","",C857),IF(M857="","",M857)))</f>
        <v/>
      </c>
      <c r="V857" t="str">
        <f>IF(OR(T857=0,NOT(ISNUMBER(MATCH(L857,Ajustes!$B$9:$B$17,0)))),"",IF(INDEX(Ajustes!$C$9:$C$17,MATCH(L857,Ajustes!$B$9:$B$17,0))="","",INDEX(Ajustes!$C$9:$C$17,MATCH(L857,Ajustes!$B$9:$B$17,0))))</f>
        <v/>
      </c>
      <c r="W857">
        <f>IF(AND(T857=1,N857="",OR(L857="Recibido",L857="Confirmado",L857="Preparado",L857="En reparto",L857="Incidencia")),1,0)</f>
        <v>0</v>
      </c>
      <c r="X857">
        <f>IF(S857&lt;&gt;"",1,0)</f>
        <v>0</v>
      </c>
      <c r="Y857">
        <f>IF(A857&lt;&gt;"",1,0)</f>
        <v>0</v>
      </c>
      <c r="Z857">
        <f>IF(T857=1,ROW()-5,0)</f>
        <v>0</v>
      </c>
    </row>
    <row r="858">
      <c r="A858" s="21" t="str">
        <f>IF(T858=0,"",IF(S858&lt;&gt;"","Revisa: "&amp;S858,IF(OR(L858="Cobrado",L858="Anulado"),"",IF(AND(N858="",OR(L858="Recibido",L858="Confirmado",L858="Preparado",L858="En reparto",L858="Incidencia"),ISNUMBER(I858),INT(Ajustes!$C$5)&gt;INT(I858)),"Retrasado",IF(OR(L858="Entregado",L858="Facturado"),IF(AND(ISNUMBER(V858),ISNUMBER(N858),INT(Ajustes!$C$5)-INT(N858)&gt;V858),IF(L858="Entregado","Sin facturar","Cobro vencido"),""),IF(AND(ISNUMBER(V858),ISNUMBER(Q858),Q858&gt;V858),INDEX(Ajustes!$E$9:$E$17,MATCH(L858,Ajustes!$B$9:$B$17,0)),""))))))</f>
        <v/>
      </c>
      <c r="B858" s="22" t="n"/>
      <c r="C858" s="23" t="n"/>
      <c r="D858" s="24" t="n"/>
      <c r="E858" s="25" t="n"/>
      <c r="F858" s="25" t="n"/>
      <c r="G858" s="25" t="n"/>
      <c r="H858" s="26" t="n"/>
      <c r="I858" s="23" t="n"/>
      <c r="J858" s="25" t="n"/>
      <c r="K858" s="25" t="n"/>
      <c r="L858" s="25" t="n"/>
      <c r="M858" s="23" t="n"/>
      <c r="N858" s="23" t="n"/>
      <c r="O858" s="27" t="n"/>
      <c r="P858" s="25" t="n"/>
      <c r="Q858" s="28" t="str">
        <f>IF(OR(T858=0,L858="Cobrado",L858="Anulado",NOT(ISNUMBER(U858))),"",MAX(0,INT(Ajustes!$C$5)-INT(U858)))</f>
        <v/>
      </c>
      <c r="R858" s="28" t="str">
        <f>IF(OR(T858=0,L858="Anulado",NOT(ISNUMBER(N858)),NOT(ISNUMBER(I858))),"",IF(INT(N858)=INT(I858),"Sí",IF(INT(N858)&gt;INT(I858),"Tarde","Antes")))</f>
        <v/>
      </c>
      <c r="S858" t="str">
        <f>IF(T858=0,"",IF(L858="","falta el estado",IF(NOT(ISNUMBER(MATCH(L858,Ajustes!$B$9:$B$17,0))),"el estado no es de la lista",IF(E858="","falta el cliente",IF(OR(AND(C858&lt;&gt;"",NOT(ISNUMBER(C858))),AND(I858&lt;&gt;"",NOT(ISNUMBER(I858))),AND(M858&lt;&gt;"",NOT(ISNUMBER(M858))),AND(N858&lt;&gt;"",NOT(ISNUMBER(N858)))),"hay una fecha mal escrita",IF(AND(H858&lt;&gt;"",NOT(ISNUMBER(H858))),"el importe no es un número",IF(C858="","falta «Recibido el»",IF(AND(L858&lt;&gt;"Recibido",L858&lt;&gt;"Anulado",I858=""),"falta la entrega acordada",IF(AND(L858&lt;&gt;"Recibido",L858&lt;&gt;"Anulado",M858=""),"falta la fecha del estado",IF(AND(OR(L858="Entregado",L858="Facturado",L858="Cobrado"),N858=""),"falta «Entregado el»",IF(AND(N858&lt;&gt;"",OR(L858="Recibido",L858="Confirmado",L858="Preparado",L858="En reparto")),"tiene «Entregado el»: cambia el estado",IF(OR(INT(C858)&gt;INT(Ajustes!$C$5),AND(M858&lt;&gt;"",INT(M858)&gt;INT(Ajustes!$C$5)),AND(N858&lt;&gt;"",INT(N858)&gt;INT(Ajustes!$C$5))),"hay una fecha posterior a hoy",IF(AND(M858&lt;&gt;"",INT(M858)&lt;INT(C858)),"la fecha del estado es anterior a «Recibido el»",IF(AND(N858&lt;&gt;"",INT(N858)&lt;INT(C858)),"«Entregado el» es anterior a «Recibido el»",""))))))))))))))</f>
        <v/>
      </c>
      <c r="T858">
        <f>IF(COUNTA(B858:P858)&gt;0,1,0)</f>
        <v>0</v>
      </c>
      <c r="U858" t="str">
        <f>IF(T858=0,"",IF(AND(L858="Recibido",M858=""),IF(C858="","",C858),IF(M858="","",M858)))</f>
        <v/>
      </c>
      <c r="V858" t="str">
        <f>IF(OR(T858=0,NOT(ISNUMBER(MATCH(L858,Ajustes!$B$9:$B$17,0)))),"",IF(INDEX(Ajustes!$C$9:$C$17,MATCH(L858,Ajustes!$B$9:$B$17,0))="","",INDEX(Ajustes!$C$9:$C$17,MATCH(L858,Ajustes!$B$9:$B$17,0))))</f>
        <v/>
      </c>
      <c r="W858">
        <f>IF(AND(T858=1,N858="",OR(L858="Recibido",L858="Confirmado",L858="Preparado",L858="En reparto",L858="Incidencia")),1,0)</f>
        <v>0</v>
      </c>
      <c r="X858">
        <f>IF(S858&lt;&gt;"",1,0)</f>
        <v>0</v>
      </c>
      <c r="Y858">
        <f>IF(A858&lt;&gt;"",1,0)</f>
        <v>0</v>
      </c>
      <c r="Z858">
        <f>IF(T858=1,ROW()-5,0)</f>
        <v>0</v>
      </c>
    </row>
    <row r="859">
      <c r="A859" s="21" t="str">
        <f>IF(T859=0,"",IF(S859&lt;&gt;"","Revisa: "&amp;S859,IF(OR(L859="Cobrado",L859="Anulado"),"",IF(AND(N859="",OR(L859="Recibido",L859="Confirmado",L859="Preparado",L859="En reparto",L859="Incidencia"),ISNUMBER(I859),INT(Ajustes!$C$5)&gt;INT(I859)),"Retrasado",IF(OR(L859="Entregado",L859="Facturado"),IF(AND(ISNUMBER(V859),ISNUMBER(N859),INT(Ajustes!$C$5)-INT(N859)&gt;V859),IF(L859="Entregado","Sin facturar","Cobro vencido"),""),IF(AND(ISNUMBER(V859),ISNUMBER(Q859),Q859&gt;V859),INDEX(Ajustes!$E$9:$E$17,MATCH(L859,Ajustes!$B$9:$B$17,0)),""))))))</f>
        <v/>
      </c>
      <c r="B859" s="22" t="n"/>
      <c r="C859" s="23" t="n"/>
      <c r="D859" s="24" t="n"/>
      <c r="E859" s="25" t="n"/>
      <c r="F859" s="25" t="n"/>
      <c r="G859" s="25" t="n"/>
      <c r="H859" s="26" t="n"/>
      <c r="I859" s="23" t="n"/>
      <c r="J859" s="25" t="n"/>
      <c r="K859" s="25" t="n"/>
      <c r="L859" s="25" t="n"/>
      <c r="M859" s="23" t="n"/>
      <c r="N859" s="23" t="n"/>
      <c r="O859" s="27" t="n"/>
      <c r="P859" s="25" t="n"/>
      <c r="Q859" s="28" t="str">
        <f>IF(OR(T859=0,L859="Cobrado",L859="Anulado",NOT(ISNUMBER(U859))),"",MAX(0,INT(Ajustes!$C$5)-INT(U859)))</f>
        <v/>
      </c>
      <c r="R859" s="28" t="str">
        <f>IF(OR(T859=0,L859="Anulado",NOT(ISNUMBER(N859)),NOT(ISNUMBER(I859))),"",IF(INT(N859)=INT(I859),"Sí",IF(INT(N859)&gt;INT(I859),"Tarde","Antes")))</f>
        <v/>
      </c>
      <c r="S859" t="str">
        <f>IF(T859=0,"",IF(L859="","falta el estado",IF(NOT(ISNUMBER(MATCH(L859,Ajustes!$B$9:$B$17,0))),"el estado no es de la lista",IF(E859="","falta el cliente",IF(OR(AND(C859&lt;&gt;"",NOT(ISNUMBER(C859))),AND(I859&lt;&gt;"",NOT(ISNUMBER(I859))),AND(M859&lt;&gt;"",NOT(ISNUMBER(M859))),AND(N859&lt;&gt;"",NOT(ISNUMBER(N859)))),"hay una fecha mal escrita",IF(AND(H859&lt;&gt;"",NOT(ISNUMBER(H859))),"el importe no es un número",IF(C859="","falta «Recibido el»",IF(AND(L859&lt;&gt;"Recibido",L859&lt;&gt;"Anulado",I859=""),"falta la entrega acordada",IF(AND(L859&lt;&gt;"Recibido",L859&lt;&gt;"Anulado",M859=""),"falta la fecha del estado",IF(AND(OR(L859="Entregado",L859="Facturado",L859="Cobrado"),N859=""),"falta «Entregado el»",IF(AND(N859&lt;&gt;"",OR(L859="Recibido",L859="Confirmado",L859="Preparado",L859="En reparto")),"tiene «Entregado el»: cambia el estado",IF(OR(INT(C859)&gt;INT(Ajustes!$C$5),AND(M859&lt;&gt;"",INT(M859)&gt;INT(Ajustes!$C$5)),AND(N859&lt;&gt;"",INT(N859)&gt;INT(Ajustes!$C$5))),"hay una fecha posterior a hoy",IF(AND(M859&lt;&gt;"",INT(M859)&lt;INT(C859)),"la fecha del estado es anterior a «Recibido el»",IF(AND(N859&lt;&gt;"",INT(N859)&lt;INT(C859)),"«Entregado el» es anterior a «Recibido el»",""))))))))))))))</f>
        <v/>
      </c>
      <c r="T859">
        <f>IF(COUNTA(B859:P859)&gt;0,1,0)</f>
        <v>0</v>
      </c>
      <c r="U859" t="str">
        <f>IF(T859=0,"",IF(AND(L859="Recibido",M859=""),IF(C859="","",C859),IF(M859="","",M859)))</f>
        <v/>
      </c>
      <c r="V859" t="str">
        <f>IF(OR(T859=0,NOT(ISNUMBER(MATCH(L859,Ajustes!$B$9:$B$17,0)))),"",IF(INDEX(Ajustes!$C$9:$C$17,MATCH(L859,Ajustes!$B$9:$B$17,0))="","",INDEX(Ajustes!$C$9:$C$17,MATCH(L859,Ajustes!$B$9:$B$17,0))))</f>
        <v/>
      </c>
      <c r="W859">
        <f>IF(AND(T859=1,N859="",OR(L859="Recibido",L859="Confirmado",L859="Preparado",L859="En reparto",L859="Incidencia")),1,0)</f>
        <v>0</v>
      </c>
      <c r="X859">
        <f>IF(S859&lt;&gt;"",1,0)</f>
        <v>0</v>
      </c>
      <c r="Y859">
        <f>IF(A859&lt;&gt;"",1,0)</f>
        <v>0</v>
      </c>
      <c r="Z859">
        <f>IF(T859=1,ROW()-5,0)</f>
        <v>0</v>
      </c>
    </row>
    <row r="860">
      <c r="A860" s="21" t="str">
        <f>IF(T860=0,"",IF(S860&lt;&gt;"","Revisa: "&amp;S860,IF(OR(L860="Cobrado",L860="Anulado"),"",IF(AND(N860="",OR(L860="Recibido",L860="Confirmado",L860="Preparado",L860="En reparto",L860="Incidencia"),ISNUMBER(I860),INT(Ajustes!$C$5)&gt;INT(I860)),"Retrasado",IF(OR(L860="Entregado",L860="Facturado"),IF(AND(ISNUMBER(V860),ISNUMBER(N860),INT(Ajustes!$C$5)-INT(N860)&gt;V860),IF(L860="Entregado","Sin facturar","Cobro vencido"),""),IF(AND(ISNUMBER(V860),ISNUMBER(Q860),Q860&gt;V860),INDEX(Ajustes!$E$9:$E$17,MATCH(L860,Ajustes!$B$9:$B$17,0)),""))))))</f>
        <v/>
      </c>
      <c r="B860" s="22" t="n"/>
      <c r="C860" s="23" t="n"/>
      <c r="D860" s="24" t="n"/>
      <c r="E860" s="25" t="n"/>
      <c r="F860" s="25" t="n"/>
      <c r="G860" s="25" t="n"/>
      <c r="H860" s="26" t="n"/>
      <c r="I860" s="23" t="n"/>
      <c r="J860" s="25" t="n"/>
      <c r="K860" s="25" t="n"/>
      <c r="L860" s="25" t="n"/>
      <c r="M860" s="23" t="n"/>
      <c r="N860" s="23" t="n"/>
      <c r="O860" s="27" t="n"/>
      <c r="P860" s="25" t="n"/>
      <c r="Q860" s="28" t="str">
        <f>IF(OR(T860=0,L860="Cobrado",L860="Anulado",NOT(ISNUMBER(U860))),"",MAX(0,INT(Ajustes!$C$5)-INT(U860)))</f>
        <v/>
      </c>
      <c r="R860" s="28" t="str">
        <f>IF(OR(T860=0,L860="Anulado",NOT(ISNUMBER(N860)),NOT(ISNUMBER(I860))),"",IF(INT(N860)=INT(I860),"Sí",IF(INT(N860)&gt;INT(I860),"Tarde","Antes")))</f>
        <v/>
      </c>
      <c r="S860" t="str">
        <f>IF(T860=0,"",IF(L860="","falta el estado",IF(NOT(ISNUMBER(MATCH(L860,Ajustes!$B$9:$B$17,0))),"el estado no es de la lista",IF(E860="","falta el cliente",IF(OR(AND(C860&lt;&gt;"",NOT(ISNUMBER(C860))),AND(I860&lt;&gt;"",NOT(ISNUMBER(I860))),AND(M860&lt;&gt;"",NOT(ISNUMBER(M860))),AND(N860&lt;&gt;"",NOT(ISNUMBER(N860)))),"hay una fecha mal escrita",IF(AND(H860&lt;&gt;"",NOT(ISNUMBER(H860))),"el importe no es un número",IF(C860="","falta «Recibido el»",IF(AND(L860&lt;&gt;"Recibido",L860&lt;&gt;"Anulado",I860=""),"falta la entrega acordada",IF(AND(L860&lt;&gt;"Recibido",L860&lt;&gt;"Anulado",M860=""),"falta la fecha del estado",IF(AND(OR(L860="Entregado",L860="Facturado",L860="Cobrado"),N860=""),"falta «Entregado el»",IF(AND(N860&lt;&gt;"",OR(L860="Recibido",L860="Confirmado",L860="Preparado",L860="En reparto")),"tiene «Entregado el»: cambia el estado",IF(OR(INT(C860)&gt;INT(Ajustes!$C$5),AND(M860&lt;&gt;"",INT(M860)&gt;INT(Ajustes!$C$5)),AND(N860&lt;&gt;"",INT(N860)&gt;INT(Ajustes!$C$5))),"hay una fecha posterior a hoy",IF(AND(M860&lt;&gt;"",INT(M860)&lt;INT(C860)),"la fecha del estado es anterior a «Recibido el»",IF(AND(N860&lt;&gt;"",INT(N860)&lt;INT(C860)),"«Entregado el» es anterior a «Recibido el»",""))))))))))))))</f>
        <v/>
      </c>
      <c r="T860">
        <f>IF(COUNTA(B860:P860)&gt;0,1,0)</f>
        <v>0</v>
      </c>
      <c r="U860" t="str">
        <f>IF(T860=0,"",IF(AND(L860="Recibido",M860=""),IF(C860="","",C860),IF(M860="","",M860)))</f>
        <v/>
      </c>
      <c r="V860" t="str">
        <f>IF(OR(T860=0,NOT(ISNUMBER(MATCH(L860,Ajustes!$B$9:$B$17,0)))),"",IF(INDEX(Ajustes!$C$9:$C$17,MATCH(L860,Ajustes!$B$9:$B$17,0))="","",INDEX(Ajustes!$C$9:$C$17,MATCH(L860,Ajustes!$B$9:$B$17,0))))</f>
        <v/>
      </c>
      <c r="W860">
        <f>IF(AND(T860=1,N860="",OR(L860="Recibido",L860="Confirmado",L860="Preparado",L860="En reparto",L860="Incidencia")),1,0)</f>
        <v>0</v>
      </c>
      <c r="X860">
        <f>IF(S860&lt;&gt;"",1,0)</f>
        <v>0</v>
      </c>
      <c r="Y860">
        <f>IF(A860&lt;&gt;"",1,0)</f>
        <v>0</v>
      </c>
      <c r="Z860">
        <f>IF(T860=1,ROW()-5,0)</f>
        <v>0</v>
      </c>
    </row>
    <row r="861">
      <c r="A861" s="21" t="str">
        <f>IF(T861=0,"",IF(S861&lt;&gt;"","Revisa: "&amp;S861,IF(OR(L861="Cobrado",L861="Anulado"),"",IF(AND(N861="",OR(L861="Recibido",L861="Confirmado",L861="Preparado",L861="En reparto",L861="Incidencia"),ISNUMBER(I861),INT(Ajustes!$C$5)&gt;INT(I861)),"Retrasado",IF(OR(L861="Entregado",L861="Facturado"),IF(AND(ISNUMBER(V861),ISNUMBER(N861),INT(Ajustes!$C$5)-INT(N861)&gt;V861),IF(L861="Entregado","Sin facturar","Cobro vencido"),""),IF(AND(ISNUMBER(V861),ISNUMBER(Q861),Q861&gt;V861),INDEX(Ajustes!$E$9:$E$17,MATCH(L861,Ajustes!$B$9:$B$17,0)),""))))))</f>
        <v/>
      </c>
      <c r="B861" s="22" t="n"/>
      <c r="C861" s="23" t="n"/>
      <c r="D861" s="24" t="n"/>
      <c r="E861" s="25" t="n"/>
      <c r="F861" s="25" t="n"/>
      <c r="G861" s="25" t="n"/>
      <c r="H861" s="26" t="n"/>
      <c r="I861" s="23" t="n"/>
      <c r="J861" s="25" t="n"/>
      <c r="K861" s="25" t="n"/>
      <c r="L861" s="25" t="n"/>
      <c r="M861" s="23" t="n"/>
      <c r="N861" s="23" t="n"/>
      <c r="O861" s="27" t="n"/>
      <c r="P861" s="25" t="n"/>
      <c r="Q861" s="28" t="str">
        <f>IF(OR(T861=0,L861="Cobrado",L861="Anulado",NOT(ISNUMBER(U861))),"",MAX(0,INT(Ajustes!$C$5)-INT(U861)))</f>
        <v/>
      </c>
      <c r="R861" s="28" t="str">
        <f>IF(OR(T861=0,L861="Anulado",NOT(ISNUMBER(N861)),NOT(ISNUMBER(I861))),"",IF(INT(N861)=INT(I861),"Sí",IF(INT(N861)&gt;INT(I861),"Tarde","Antes")))</f>
        <v/>
      </c>
      <c r="S861" t="str">
        <f>IF(T861=0,"",IF(L861="","falta el estado",IF(NOT(ISNUMBER(MATCH(L861,Ajustes!$B$9:$B$17,0))),"el estado no es de la lista",IF(E861="","falta el cliente",IF(OR(AND(C861&lt;&gt;"",NOT(ISNUMBER(C861))),AND(I861&lt;&gt;"",NOT(ISNUMBER(I861))),AND(M861&lt;&gt;"",NOT(ISNUMBER(M861))),AND(N861&lt;&gt;"",NOT(ISNUMBER(N861)))),"hay una fecha mal escrita",IF(AND(H861&lt;&gt;"",NOT(ISNUMBER(H861))),"el importe no es un número",IF(C861="","falta «Recibido el»",IF(AND(L861&lt;&gt;"Recibido",L861&lt;&gt;"Anulado",I861=""),"falta la entrega acordada",IF(AND(L861&lt;&gt;"Recibido",L861&lt;&gt;"Anulado",M861=""),"falta la fecha del estado",IF(AND(OR(L861="Entregado",L861="Facturado",L861="Cobrado"),N861=""),"falta «Entregado el»",IF(AND(N861&lt;&gt;"",OR(L861="Recibido",L861="Confirmado",L861="Preparado",L861="En reparto")),"tiene «Entregado el»: cambia el estado",IF(OR(INT(C861)&gt;INT(Ajustes!$C$5),AND(M861&lt;&gt;"",INT(M861)&gt;INT(Ajustes!$C$5)),AND(N861&lt;&gt;"",INT(N861)&gt;INT(Ajustes!$C$5))),"hay una fecha posterior a hoy",IF(AND(M861&lt;&gt;"",INT(M861)&lt;INT(C861)),"la fecha del estado es anterior a «Recibido el»",IF(AND(N861&lt;&gt;"",INT(N861)&lt;INT(C861)),"«Entregado el» es anterior a «Recibido el»",""))))))))))))))</f>
        <v/>
      </c>
      <c r="T861">
        <f>IF(COUNTA(B861:P861)&gt;0,1,0)</f>
        <v>0</v>
      </c>
      <c r="U861" t="str">
        <f>IF(T861=0,"",IF(AND(L861="Recibido",M861=""),IF(C861="","",C861),IF(M861="","",M861)))</f>
        <v/>
      </c>
      <c r="V861" t="str">
        <f>IF(OR(T861=0,NOT(ISNUMBER(MATCH(L861,Ajustes!$B$9:$B$17,0)))),"",IF(INDEX(Ajustes!$C$9:$C$17,MATCH(L861,Ajustes!$B$9:$B$17,0))="","",INDEX(Ajustes!$C$9:$C$17,MATCH(L861,Ajustes!$B$9:$B$17,0))))</f>
        <v/>
      </c>
      <c r="W861">
        <f>IF(AND(T861=1,N861="",OR(L861="Recibido",L861="Confirmado",L861="Preparado",L861="En reparto",L861="Incidencia")),1,0)</f>
        <v>0</v>
      </c>
      <c r="X861">
        <f>IF(S861&lt;&gt;"",1,0)</f>
        <v>0</v>
      </c>
      <c r="Y861">
        <f>IF(A861&lt;&gt;"",1,0)</f>
        <v>0</v>
      </c>
      <c r="Z861">
        <f>IF(T861=1,ROW()-5,0)</f>
        <v>0</v>
      </c>
    </row>
    <row r="862">
      <c r="A862" s="21" t="str">
        <f>IF(T862=0,"",IF(S862&lt;&gt;"","Revisa: "&amp;S862,IF(OR(L862="Cobrado",L862="Anulado"),"",IF(AND(N862="",OR(L862="Recibido",L862="Confirmado",L862="Preparado",L862="En reparto",L862="Incidencia"),ISNUMBER(I862),INT(Ajustes!$C$5)&gt;INT(I862)),"Retrasado",IF(OR(L862="Entregado",L862="Facturado"),IF(AND(ISNUMBER(V862),ISNUMBER(N862),INT(Ajustes!$C$5)-INT(N862)&gt;V862),IF(L862="Entregado","Sin facturar","Cobro vencido"),""),IF(AND(ISNUMBER(V862),ISNUMBER(Q862),Q862&gt;V862),INDEX(Ajustes!$E$9:$E$17,MATCH(L862,Ajustes!$B$9:$B$17,0)),""))))))</f>
        <v/>
      </c>
      <c r="B862" s="22" t="n"/>
      <c r="C862" s="23" t="n"/>
      <c r="D862" s="24" t="n"/>
      <c r="E862" s="25" t="n"/>
      <c r="F862" s="25" t="n"/>
      <c r="G862" s="25" t="n"/>
      <c r="H862" s="26" t="n"/>
      <c r="I862" s="23" t="n"/>
      <c r="J862" s="25" t="n"/>
      <c r="K862" s="25" t="n"/>
      <c r="L862" s="25" t="n"/>
      <c r="M862" s="23" t="n"/>
      <c r="N862" s="23" t="n"/>
      <c r="O862" s="27" t="n"/>
      <c r="P862" s="25" t="n"/>
      <c r="Q862" s="28" t="str">
        <f>IF(OR(T862=0,L862="Cobrado",L862="Anulado",NOT(ISNUMBER(U862))),"",MAX(0,INT(Ajustes!$C$5)-INT(U862)))</f>
        <v/>
      </c>
      <c r="R862" s="28" t="str">
        <f>IF(OR(T862=0,L862="Anulado",NOT(ISNUMBER(N862)),NOT(ISNUMBER(I862))),"",IF(INT(N862)=INT(I862),"Sí",IF(INT(N862)&gt;INT(I862),"Tarde","Antes")))</f>
        <v/>
      </c>
      <c r="S862" t="str">
        <f>IF(T862=0,"",IF(L862="","falta el estado",IF(NOT(ISNUMBER(MATCH(L862,Ajustes!$B$9:$B$17,0))),"el estado no es de la lista",IF(E862="","falta el cliente",IF(OR(AND(C862&lt;&gt;"",NOT(ISNUMBER(C862))),AND(I862&lt;&gt;"",NOT(ISNUMBER(I862))),AND(M862&lt;&gt;"",NOT(ISNUMBER(M862))),AND(N862&lt;&gt;"",NOT(ISNUMBER(N862)))),"hay una fecha mal escrita",IF(AND(H862&lt;&gt;"",NOT(ISNUMBER(H862))),"el importe no es un número",IF(C862="","falta «Recibido el»",IF(AND(L862&lt;&gt;"Recibido",L862&lt;&gt;"Anulado",I862=""),"falta la entrega acordada",IF(AND(L862&lt;&gt;"Recibido",L862&lt;&gt;"Anulado",M862=""),"falta la fecha del estado",IF(AND(OR(L862="Entregado",L862="Facturado",L862="Cobrado"),N862=""),"falta «Entregado el»",IF(AND(N862&lt;&gt;"",OR(L862="Recibido",L862="Confirmado",L862="Preparado",L862="En reparto")),"tiene «Entregado el»: cambia el estado",IF(OR(INT(C862)&gt;INT(Ajustes!$C$5),AND(M862&lt;&gt;"",INT(M862)&gt;INT(Ajustes!$C$5)),AND(N862&lt;&gt;"",INT(N862)&gt;INT(Ajustes!$C$5))),"hay una fecha posterior a hoy",IF(AND(M862&lt;&gt;"",INT(M862)&lt;INT(C862)),"la fecha del estado es anterior a «Recibido el»",IF(AND(N862&lt;&gt;"",INT(N862)&lt;INT(C862)),"«Entregado el» es anterior a «Recibido el»",""))))))))))))))</f>
        <v/>
      </c>
      <c r="T862">
        <f>IF(COUNTA(B862:P862)&gt;0,1,0)</f>
        <v>0</v>
      </c>
      <c r="U862" t="str">
        <f>IF(T862=0,"",IF(AND(L862="Recibido",M862=""),IF(C862="","",C862),IF(M862="","",M862)))</f>
        <v/>
      </c>
      <c r="V862" t="str">
        <f>IF(OR(T862=0,NOT(ISNUMBER(MATCH(L862,Ajustes!$B$9:$B$17,0)))),"",IF(INDEX(Ajustes!$C$9:$C$17,MATCH(L862,Ajustes!$B$9:$B$17,0))="","",INDEX(Ajustes!$C$9:$C$17,MATCH(L862,Ajustes!$B$9:$B$17,0))))</f>
        <v/>
      </c>
      <c r="W862">
        <f>IF(AND(T862=1,N862="",OR(L862="Recibido",L862="Confirmado",L862="Preparado",L862="En reparto",L862="Incidencia")),1,0)</f>
        <v>0</v>
      </c>
      <c r="X862">
        <f>IF(S862&lt;&gt;"",1,0)</f>
        <v>0</v>
      </c>
      <c r="Y862">
        <f>IF(A862&lt;&gt;"",1,0)</f>
        <v>0</v>
      </c>
      <c r="Z862">
        <f>IF(T862=1,ROW()-5,0)</f>
        <v>0</v>
      </c>
    </row>
    <row r="863">
      <c r="A863" s="21" t="str">
        <f>IF(T863=0,"",IF(S863&lt;&gt;"","Revisa: "&amp;S863,IF(OR(L863="Cobrado",L863="Anulado"),"",IF(AND(N863="",OR(L863="Recibido",L863="Confirmado",L863="Preparado",L863="En reparto",L863="Incidencia"),ISNUMBER(I863),INT(Ajustes!$C$5)&gt;INT(I863)),"Retrasado",IF(OR(L863="Entregado",L863="Facturado"),IF(AND(ISNUMBER(V863),ISNUMBER(N863),INT(Ajustes!$C$5)-INT(N863)&gt;V863),IF(L863="Entregado","Sin facturar","Cobro vencido"),""),IF(AND(ISNUMBER(V863),ISNUMBER(Q863),Q863&gt;V863),INDEX(Ajustes!$E$9:$E$17,MATCH(L863,Ajustes!$B$9:$B$17,0)),""))))))</f>
        <v/>
      </c>
      <c r="B863" s="22" t="n"/>
      <c r="C863" s="23" t="n"/>
      <c r="D863" s="24" t="n"/>
      <c r="E863" s="25" t="n"/>
      <c r="F863" s="25" t="n"/>
      <c r="G863" s="25" t="n"/>
      <c r="H863" s="26" t="n"/>
      <c r="I863" s="23" t="n"/>
      <c r="J863" s="25" t="n"/>
      <c r="K863" s="25" t="n"/>
      <c r="L863" s="25" t="n"/>
      <c r="M863" s="23" t="n"/>
      <c r="N863" s="23" t="n"/>
      <c r="O863" s="27" t="n"/>
      <c r="P863" s="25" t="n"/>
      <c r="Q863" s="28" t="str">
        <f>IF(OR(T863=0,L863="Cobrado",L863="Anulado",NOT(ISNUMBER(U863))),"",MAX(0,INT(Ajustes!$C$5)-INT(U863)))</f>
        <v/>
      </c>
      <c r="R863" s="28" t="str">
        <f>IF(OR(T863=0,L863="Anulado",NOT(ISNUMBER(N863)),NOT(ISNUMBER(I863))),"",IF(INT(N863)=INT(I863),"Sí",IF(INT(N863)&gt;INT(I863),"Tarde","Antes")))</f>
        <v/>
      </c>
      <c r="S863" t="str">
        <f>IF(T863=0,"",IF(L863="","falta el estado",IF(NOT(ISNUMBER(MATCH(L863,Ajustes!$B$9:$B$17,0))),"el estado no es de la lista",IF(E863="","falta el cliente",IF(OR(AND(C863&lt;&gt;"",NOT(ISNUMBER(C863))),AND(I863&lt;&gt;"",NOT(ISNUMBER(I863))),AND(M863&lt;&gt;"",NOT(ISNUMBER(M863))),AND(N863&lt;&gt;"",NOT(ISNUMBER(N863)))),"hay una fecha mal escrita",IF(AND(H863&lt;&gt;"",NOT(ISNUMBER(H863))),"el importe no es un número",IF(C863="","falta «Recibido el»",IF(AND(L863&lt;&gt;"Recibido",L863&lt;&gt;"Anulado",I863=""),"falta la entrega acordada",IF(AND(L863&lt;&gt;"Recibido",L863&lt;&gt;"Anulado",M863=""),"falta la fecha del estado",IF(AND(OR(L863="Entregado",L863="Facturado",L863="Cobrado"),N863=""),"falta «Entregado el»",IF(AND(N863&lt;&gt;"",OR(L863="Recibido",L863="Confirmado",L863="Preparado",L863="En reparto")),"tiene «Entregado el»: cambia el estado",IF(OR(INT(C863)&gt;INT(Ajustes!$C$5),AND(M863&lt;&gt;"",INT(M863)&gt;INT(Ajustes!$C$5)),AND(N863&lt;&gt;"",INT(N863)&gt;INT(Ajustes!$C$5))),"hay una fecha posterior a hoy",IF(AND(M863&lt;&gt;"",INT(M863)&lt;INT(C863)),"la fecha del estado es anterior a «Recibido el»",IF(AND(N863&lt;&gt;"",INT(N863)&lt;INT(C863)),"«Entregado el» es anterior a «Recibido el»",""))))))))))))))</f>
        <v/>
      </c>
      <c r="T863">
        <f>IF(COUNTA(B863:P863)&gt;0,1,0)</f>
        <v>0</v>
      </c>
      <c r="U863" t="str">
        <f>IF(T863=0,"",IF(AND(L863="Recibido",M863=""),IF(C863="","",C863),IF(M863="","",M863)))</f>
        <v/>
      </c>
      <c r="V863" t="str">
        <f>IF(OR(T863=0,NOT(ISNUMBER(MATCH(L863,Ajustes!$B$9:$B$17,0)))),"",IF(INDEX(Ajustes!$C$9:$C$17,MATCH(L863,Ajustes!$B$9:$B$17,0))="","",INDEX(Ajustes!$C$9:$C$17,MATCH(L863,Ajustes!$B$9:$B$17,0))))</f>
        <v/>
      </c>
      <c r="W863">
        <f>IF(AND(T863=1,N863="",OR(L863="Recibido",L863="Confirmado",L863="Preparado",L863="En reparto",L863="Incidencia")),1,0)</f>
        <v>0</v>
      </c>
      <c r="X863">
        <f>IF(S863&lt;&gt;"",1,0)</f>
        <v>0</v>
      </c>
      <c r="Y863">
        <f>IF(A863&lt;&gt;"",1,0)</f>
        <v>0</v>
      </c>
      <c r="Z863">
        <f>IF(T863=1,ROW()-5,0)</f>
        <v>0</v>
      </c>
    </row>
    <row r="864">
      <c r="A864" s="21" t="str">
        <f>IF(T864=0,"",IF(S864&lt;&gt;"","Revisa: "&amp;S864,IF(OR(L864="Cobrado",L864="Anulado"),"",IF(AND(N864="",OR(L864="Recibido",L864="Confirmado",L864="Preparado",L864="En reparto",L864="Incidencia"),ISNUMBER(I864),INT(Ajustes!$C$5)&gt;INT(I864)),"Retrasado",IF(OR(L864="Entregado",L864="Facturado"),IF(AND(ISNUMBER(V864),ISNUMBER(N864),INT(Ajustes!$C$5)-INT(N864)&gt;V864),IF(L864="Entregado","Sin facturar","Cobro vencido"),""),IF(AND(ISNUMBER(V864),ISNUMBER(Q864),Q864&gt;V864),INDEX(Ajustes!$E$9:$E$17,MATCH(L864,Ajustes!$B$9:$B$17,0)),""))))))</f>
        <v/>
      </c>
      <c r="B864" s="22" t="n"/>
      <c r="C864" s="23" t="n"/>
      <c r="D864" s="24" t="n"/>
      <c r="E864" s="25" t="n"/>
      <c r="F864" s="25" t="n"/>
      <c r="G864" s="25" t="n"/>
      <c r="H864" s="26" t="n"/>
      <c r="I864" s="23" t="n"/>
      <c r="J864" s="25" t="n"/>
      <c r="K864" s="25" t="n"/>
      <c r="L864" s="25" t="n"/>
      <c r="M864" s="23" t="n"/>
      <c r="N864" s="23" t="n"/>
      <c r="O864" s="27" t="n"/>
      <c r="P864" s="25" t="n"/>
      <c r="Q864" s="28" t="str">
        <f>IF(OR(T864=0,L864="Cobrado",L864="Anulado",NOT(ISNUMBER(U864))),"",MAX(0,INT(Ajustes!$C$5)-INT(U864)))</f>
        <v/>
      </c>
      <c r="R864" s="28" t="str">
        <f>IF(OR(T864=0,L864="Anulado",NOT(ISNUMBER(N864)),NOT(ISNUMBER(I864))),"",IF(INT(N864)=INT(I864),"Sí",IF(INT(N864)&gt;INT(I864),"Tarde","Antes")))</f>
        <v/>
      </c>
      <c r="S864" t="str">
        <f>IF(T864=0,"",IF(L864="","falta el estado",IF(NOT(ISNUMBER(MATCH(L864,Ajustes!$B$9:$B$17,0))),"el estado no es de la lista",IF(E864="","falta el cliente",IF(OR(AND(C864&lt;&gt;"",NOT(ISNUMBER(C864))),AND(I864&lt;&gt;"",NOT(ISNUMBER(I864))),AND(M864&lt;&gt;"",NOT(ISNUMBER(M864))),AND(N864&lt;&gt;"",NOT(ISNUMBER(N864)))),"hay una fecha mal escrita",IF(AND(H864&lt;&gt;"",NOT(ISNUMBER(H864))),"el importe no es un número",IF(C864="","falta «Recibido el»",IF(AND(L864&lt;&gt;"Recibido",L864&lt;&gt;"Anulado",I864=""),"falta la entrega acordada",IF(AND(L864&lt;&gt;"Recibido",L864&lt;&gt;"Anulado",M864=""),"falta la fecha del estado",IF(AND(OR(L864="Entregado",L864="Facturado",L864="Cobrado"),N864=""),"falta «Entregado el»",IF(AND(N864&lt;&gt;"",OR(L864="Recibido",L864="Confirmado",L864="Preparado",L864="En reparto")),"tiene «Entregado el»: cambia el estado",IF(OR(INT(C864)&gt;INT(Ajustes!$C$5),AND(M864&lt;&gt;"",INT(M864)&gt;INT(Ajustes!$C$5)),AND(N864&lt;&gt;"",INT(N864)&gt;INT(Ajustes!$C$5))),"hay una fecha posterior a hoy",IF(AND(M864&lt;&gt;"",INT(M864)&lt;INT(C864)),"la fecha del estado es anterior a «Recibido el»",IF(AND(N864&lt;&gt;"",INT(N864)&lt;INT(C864)),"«Entregado el» es anterior a «Recibido el»",""))))))))))))))</f>
        <v/>
      </c>
      <c r="T864">
        <f>IF(COUNTA(B864:P864)&gt;0,1,0)</f>
        <v>0</v>
      </c>
      <c r="U864" t="str">
        <f>IF(T864=0,"",IF(AND(L864="Recibido",M864=""),IF(C864="","",C864),IF(M864="","",M864)))</f>
        <v/>
      </c>
      <c r="V864" t="str">
        <f>IF(OR(T864=0,NOT(ISNUMBER(MATCH(L864,Ajustes!$B$9:$B$17,0)))),"",IF(INDEX(Ajustes!$C$9:$C$17,MATCH(L864,Ajustes!$B$9:$B$17,0))="","",INDEX(Ajustes!$C$9:$C$17,MATCH(L864,Ajustes!$B$9:$B$17,0))))</f>
        <v/>
      </c>
      <c r="W864">
        <f>IF(AND(T864=1,N864="",OR(L864="Recibido",L864="Confirmado",L864="Preparado",L864="En reparto",L864="Incidencia")),1,0)</f>
        <v>0</v>
      </c>
      <c r="X864">
        <f>IF(S864&lt;&gt;"",1,0)</f>
        <v>0</v>
      </c>
      <c r="Y864">
        <f>IF(A864&lt;&gt;"",1,0)</f>
        <v>0</v>
      </c>
      <c r="Z864">
        <f>IF(T864=1,ROW()-5,0)</f>
        <v>0</v>
      </c>
    </row>
    <row r="865">
      <c r="A865" s="21" t="str">
        <f>IF(T865=0,"",IF(S865&lt;&gt;"","Revisa: "&amp;S865,IF(OR(L865="Cobrado",L865="Anulado"),"",IF(AND(N865="",OR(L865="Recibido",L865="Confirmado",L865="Preparado",L865="En reparto",L865="Incidencia"),ISNUMBER(I865),INT(Ajustes!$C$5)&gt;INT(I865)),"Retrasado",IF(OR(L865="Entregado",L865="Facturado"),IF(AND(ISNUMBER(V865),ISNUMBER(N865),INT(Ajustes!$C$5)-INT(N865)&gt;V865),IF(L865="Entregado","Sin facturar","Cobro vencido"),""),IF(AND(ISNUMBER(V865),ISNUMBER(Q865),Q865&gt;V865),INDEX(Ajustes!$E$9:$E$17,MATCH(L865,Ajustes!$B$9:$B$17,0)),""))))))</f>
        <v/>
      </c>
      <c r="B865" s="22" t="n"/>
      <c r="C865" s="23" t="n"/>
      <c r="D865" s="24" t="n"/>
      <c r="E865" s="25" t="n"/>
      <c r="F865" s="25" t="n"/>
      <c r="G865" s="25" t="n"/>
      <c r="H865" s="26" t="n"/>
      <c r="I865" s="23" t="n"/>
      <c r="J865" s="25" t="n"/>
      <c r="K865" s="25" t="n"/>
      <c r="L865" s="25" t="n"/>
      <c r="M865" s="23" t="n"/>
      <c r="N865" s="23" t="n"/>
      <c r="O865" s="27" t="n"/>
      <c r="P865" s="25" t="n"/>
      <c r="Q865" s="28" t="str">
        <f>IF(OR(T865=0,L865="Cobrado",L865="Anulado",NOT(ISNUMBER(U865))),"",MAX(0,INT(Ajustes!$C$5)-INT(U865)))</f>
        <v/>
      </c>
      <c r="R865" s="28" t="str">
        <f>IF(OR(T865=0,L865="Anulado",NOT(ISNUMBER(N865)),NOT(ISNUMBER(I865))),"",IF(INT(N865)=INT(I865),"Sí",IF(INT(N865)&gt;INT(I865),"Tarde","Antes")))</f>
        <v/>
      </c>
      <c r="S865" t="str">
        <f>IF(T865=0,"",IF(L865="","falta el estado",IF(NOT(ISNUMBER(MATCH(L865,Ajustes!$B$9:$B$17,0))),"el estado no es de la lista",IF(E865="","falta el cliente",IF(OR(AND(C865&lt;&gt;"",NOT(ISNUMBER(C865))),AND(I865&lt;&gt;"",NOT(ISNUMBER(I865))),AND(M865&lt;&gt;"",NOT(ISNUMBER(M865))),AND(N865&lt;&gt;"",NOT(ISNUMBER(N865)))),"hay una fecha mal escrita",IF(AND(H865&lt;&gt;"",NOT(ISNUMBER(H865))),"el importe no es un número",IF(C865="","falta «Recibido el»",IF(AND(L865&lt;&gt;"Recibido",L865&lt;&gt;"Anulado",I865=""),"falta la entrega acordada",IF(AND(L865&lt;&gt;"Recibido",L865&lt;&gt;"Anulado",M865=""),"falta la fecha del estado",IF(AND(OR(L865="Entregado",L865="Facturado",L865="Cobrado"),N865=""),"falta «Entregado el»",IF(AND(N865&lt;&gt;"",OR(L865="Recibido",L865="Confirmado",L865="Preparado",L865="En reparto")),"tiene «Entregado el»: cambia el estado",IF(OR(INT(C865)&gt;INT(Ajustes!$C$5),AND(M865&lt;&gt;"",INT(M865)&gt;INT(Ajustes!$C$5)),AND(N865&lt;&gt;"",INT(N865)&gt;INT(Ajustes!$C$5))),"hay una fecha posterior a hoy",IF(AND(M865&lt;&gt;"",INT(M865)&lt;INT(C865)),"la fecha del estado es anterior a «Recibido el»",IF(AND(N865&lt;&gt;"",INT(N865)&lt;INT(C865)),"«Entregado el» es anterior a «Recibido el»",""))))))))))))))</f>
        <v/>
      </c>
      <c r="T865">
        <f>IF(COUNTA(B865:P865)&gt;0,1,0)</f>
        <v>0</v>
      </c>
      <c r="U865" t="str">
        <f>IF(T865=0,"",IF(AND(L865="Recibido",M865=""),IF(C865="","",C865),IF(M865="","",M865)))</f>
        <v/>
      </c>
      <c r="V865" t="str">
        <f>IF(OR(T865=0,NOT(ISNUMBER(MATCH(L865,Ajustes!$B$9:$B$17,0)))),"",IF(INDEX(Ajustes!$C$9:$C$17,MATCH(L865,Ajustes!$B$9:$B$17,0))="","",INDEX(Ajustes!$C$9:$C$17,MATCH(L865,Ajustes!$B$9:$B$17,0))))</f>
        <v/>
      </c>
      <c r="W865">
        <f>IF(AND(T865=1,N865="",OR(L865="Recibido",L865="Confirmado",L865="Preparado",L865="En reparto",L865="Incidencia")),1,0)</f>
        <v>0</v>
      </c>
      <c r="X865">
        <f>IF(S865&lt;&gt;"",1,0)</f>
        <v>0</v>
      </c>
      <c r="Y865">
        <f>IF(A865&lt;&gt;"",1,0)</f>
        <v>0</v>
      </c>
      <c r="Z865">
        <f>IF(T865=1,ROW()-5,0)</f>
        <v>0</v>
      </c>
    </row>
    <row r="866">
      <c r="A866" s="21" t="str">
        <f>IF(T866=0,"",IF(S866&lt;&gt;"","Revisa: "&amp;S866,IF(OR(L866="Cobrado",L866="Anulado"),"",IF(AND(N866="",OR(L866="Recibido",L866="Confirmado",L866="Preparado",L866="En reparto",L866="Incidencia"),ISNUMBER(I866),INT(Ajustes!$C$5)&gt;INT(I866)),"Retrasado",IF(OR(L866="Entregado",L866="Facturado"),IF(AND(ISNUMBER(V866),ISNUMBER(N866),INT(Ajustes!$C$5)-INT(N866)&gt;V866),IF(L866="Entregado","Sin facturar","Cobro vencido"),""),IF(AND(ISNUMBER(V866),ISNUMBER(Q866),Q866&gt;V866),INDEX(Ajustes!$E$9:$E$17,MATCH(L866,Ajustes!$B$9:$B$17,0)),""))))))</f>
        <v/>
      </c>
      <c r="B866" s="22" t="n"/>
      <c r="C866" s="23" t="n"/>
      <c r="D866" s="24" t="n"/>
      <c r="E866" s="25" t="n"/>
      <c r="F866" s="25" t="n"/>
      <c r="G866" s="25" t="n"/>
      <c r="H866" s="26" t="n"/>
      <c r="I866" s="23" t="n"/>
      <c r="J866" s="25" t="n"/>
      <c r="K866" s="25" t="n"/>
      <c r="L866" s="25" t="n"/>
      <c r="M866" s="23" t="n"/>
      <c r="N866" s="23" t="n"/>
      <c r="O866" s="27" t="n"/>
      <c r="P866" s="25" t="n"/>
      <c r="Q866" s="28" t="str">
        <f>IF(OR(T866=0,L866="Cobrado",L866="Anulado",NOT(ISNUMBER(U866))),"",MAX(0,INT(Ajustes!$C$5)-INT(U866)))</f>
        <v/>
      </c>
      <c r="R866" s="28" t="str">
        <f>IF(OR(T866=0,L866="Anulado",NOT(ISNUMBER(N866)),NOT(ISNUMBER(I866))),"",IF(INT(N866)=INT(I866),"Sí",IF(INT(N866)&gt;INT(I866),"Tarde","Antes")))</f>
        <v/>
      </c>
      <c r="S866" t="str">
        <f>IF(T866=0,"",IF(L866="","falta el estado",IF(NOT(ISNUMBER(MATCH(L866,Ajustes!$B$9:$B$17,0))),"el estado no es de la lista",IF(E866="","falta el cliente",IF(OR(AND(C866&lt;&gt;"",NOT(ISNUMBER(C866))),AND(I866&lt;&gt;"",NOT(ISNUMBER(I866))),AND(M866&lt;&gt;"",NOT(ISNUMBER(M866))),AND(N866&lt;&gt;"",NOT(ISNUMBER(N866)))),"hay una fecha mal escrita",IF(AND(H866&lt;&gt;"",NOT(ISNUMBER(H866))),"el importe no es un número",IF(C866="","falta «Recibido el»",IF(AND(L866&lt;&gt;"Recibido",L866&lt;&gt;"Anulado",I866=""),"falta la entrega acordada",IF(AND(L866&lt;&gt;"Recibido",L866&lt;&gt;"Anulado",M866=""),"falta la fecha del estado",IF(AND(OR(L866="Entregado",L866="Facturado",L866="Cobrado"),N866=""),"falta «Entregado el»",IF(AND(N866&lt;&gt;"",OR(L866="Recibido",L866="Confirmado",L866="Preparado",L866="En reparto")),"tiene «Entregado el»: cambia el estado",IF(OR(INT(C866)&gt;INT(Ajustes!$C$5),AND(M866&lt;&gt;"",INT(M866)&gt;INT(Ajustes!$C$5)),AND(N866&lt;&gt;"",INT(N866)&gt;INT(Ajustes!$C$5))),"hay una fecha posterior a hoy",IF(AND(M866&lt;&gt;"",INT(M866)&lt;INT(C866)),"la fecha del estado es anterior a «Recibido el»",IF(AND(N866&lt;&gt;"",INT(N866)&lt;INT(C866)),"«Entregado el» es anterior a «Recibido el»",""))))))))))))))</f>
        <v/>
      </c>
      <c r="T866">
        <f>IF(COUNTA(B866:P866)&gt;0,1,0)</f>
        <v>0</v>
      </c>
      <c r="U866" t="str">
        <f>IF(T866=0,"",IF(AND(L866="Recibido",M866=""),IF(C866="","",C866),IF(M866="","",M866)))</f>
        <v/>
      </c>
      <c r="V866" t="str">
        <f>IF(OR(T866=0,NOT(ISNUMBER(MATCH(L866,Ajustes!$B$9:$B$17,0)))),"",IF(INDEX(Ajustes!$C$9:$C$17,MATCH(L866,Ajustes!$B$9:$B$17,0))="","",INDEX(Ajustes!$C$9:$C$17,MATCH(L866,Ajustes!$B$9:$B$17,0))))</f>
        <v/>
      </c>
      <c r="W866">
        <f>IF(AND(T866=1,N866="",OR(L866="Recibido",L866="Confirmado",L866="Preparado",L866="En reparto",L866="Incidencia")),1,0)</f>
        <v>0</v>
      </c>
      <c r="X866">
        <f>IF(S866&lt;&gt;"",1,0)</f>
        <v>0</v>
      </c>
      <c r="Y866">
        <f>IF(A866&lt;&gt;"",1,0)</f>
        <v>0</v>
      </c>
      <c r="Z866">
        <f>IF(T866=1,ROW()-5,0)</f>
        <v>0</v>
      </c>
    </row>
    <row r="867">
      <c r="A867" s="21" t="str">
        <f>IF(T867=0,"",IF(S867&lt;&gt;"","Revisa: "&amp;S867,IF(OR(L867="Cobrado",L867="Anulado"),"",IF(AND(N867="",OR(L867="Recibido",L867="Confirmado",L867="Preparado",L867="En reparto",L867="Incidencia"),ISNUMBER(I867),INT(Ajustes!$C$5)&gt;INT(I867)),"Retrasado",IF(OR(L867="Entregado",L867="Facturado"),IF(AND(ISNUMBER(V867),ISNUMBER(N867),INT(Ajustes!$C$5)-INT(N867)&gt;V867),IF(L867="Entregado","Sin facturar","Cobro vencido"),""),IF(AND(ISNUMBER(V867),ISNUMBER(Q867),Q867&gt;V867),INDEX(Ajustes!$E$9:$E$17,MATCH(L867,Ajustes!$B$9:$B$17,0)),""))))))</f>
        <v/>
      </c>
      <c r="B867" s="22" t="n"/>
      <c r="C867" s="23" t="n"/>
      <c r="D867" s="24" t="n"/>
      <c r="E867" s="25" t="n"/>
      <c r="F867" s="25" t="n"/>
      <c r="G867" s="25" t="n"/>
      <c r="H867" s="26" t="n"/>
      <c r="I867" s="23" t="n"/>
      <c r="J867" s="25" t="n"/>
      <c r="K867" s="25" t="n"/>
      <c r="L867" s="25" t="n"/>
      <c r="M867" s="23" t="n"/>
      <c r="N867" s="23" t="n"/>
      <c r="O867" s="27" t="n"/>
      <c r="P867" s="25" t="n"/>
      <c r="Q867" s="28" t="str">
        <f>IF(OR(T867=0,L867="Cobrado",L867="Anulado",NOT(ISNUMBER(U867))),"",MAX(0,INT(Ajustes!$C$5)-INT(U867)))</f>
        <v/>
      </c>
      <c r="R867" s="28" t="str">
        <f>IF(OR(T867=0,L867="Anulado",NOT(ISNUMBER(N867)),NOT(ISNUMBER(I867))),"",IF(INT(N867)=INT(I867),"Sí",IF(INT(N867)&gt;INT(I867),"Tarde","Antes")))</f>
        <v/>
      </c>
      <c r="S867" t="str">
        <f>IF(T867=0,"",IF(L867="","falta el estado",IF(NOT(ISNUMBER(MATCH(L867,Ajustes!$B$9:$B$17,0))),"el estado no es de la lista",IF(E867="","falta el cliente",IF(OR(AND(C867&lt;&gt;"",NOT(ISNUMBER(C867))),AND(I867&lt;&gt;"",NOT(ISNUMBER(I867))),AND(M867&lt;&gt;"",NOT(ISNUMBER(M867))),AND(N867&lt;&gt;"",NOT(ISNUMBER(N867)))),"hay una fecha mal escrita",IF(AND(H867&lt;&gt;"",NOT(ISNUMBER(H867))),"el importe no es un número",IF(C867="","falta «Recibido el»",IF(AND(L867&lt;&gt;"Recibido",L867&lt;&gt;"Anulado",I867=""),"falta la entrega acordada",IF(AND(L867&lt;&gt;"Recibido",L867&lt;&gt;"Anulado",M867=""),"falta la fecha del estado",IF(AND(OR(L867="Entregado",L867="Facturado",L867="Cobrado"),N867=""),"falta «Entregado el»",IF(AND(N867&lt;&gt;"",OR(L867="Recibido",L867="Confirmado",L867="Preparado",L867="En reparto")),"tiene «Entregado el»: cambia el estado",IF(OR(INT(C867)&gt;INT(Ajustes!$C$5),AND(M867&lt;&gt;"",INT(M867)&gt;INT(Ajustes!$C$5)),AND(N867&lt;&gt;"",INT(N867)&gt;INT(Ajustes!$C$5))),"hay una fecha posterior a hoy",IF(AND(M867&lt;&gt;"",INT(M867)&lt;INT(C867)),"la fecha del estado es anterior a «Recibido el»",IF(AND(N867&lt;&gt;"",INT(N867)&lt;INT(C867)),"«Entregado el» es anterior a «Recibido el»",""))))))))))))))</f>
        <v/>
      </c>
      <c r="T867">
        <f>IF(COUNTA(B867:P867)&gt;0,1,0)</f>
        <v>0</v>
      </c>
      <c r="U867" t="str">
        <f>IF(T867=0,"",IF(AND(L867="Recibido",M867=""),IF(C867="","",C867),IF(M867="","",M867)))</f>
        <v/>
      </c>
      <c r="V867" t="str">
        <f>IF(OR(T867=0,NOT(ISNUMBER(MATCH(L867,Ajustes!$B$9:$B$17,0)))),"",IF(INDEX(Ajustes!$C$9:$C$17,MATCH(L867,Ajustes!$B$9:$B$17,0))="","",INDEX(Ajustes!$C$9:$C$17,MATCH(L867,Ajustes!$B$9:$B$17,0))))</f>
        <v/>
      </c>
      <c r="W867">
        <f>IF(AND(T867=1,N867="",OR(L867="Recibido",L867="Confirmado",L867="Preparado",L867="En reparto",L867="Incidencia")),1,0)</f>
        <v>0</v>
      </c>
      <c r="X867">
        <f>IF(S867&lt;&gt;"",1,0)</f>
        <v>0</v>
      </c>
      <c r="Y867">
        <f>IF(A867&lt;&gt;"",1,0)</f>
        <v>0</v>
      </c>
      <c r="Z867">
        <f>IF(T867=1,ROW()-5,0)</f>
        <v>0</v>
      </c>
    </row>
    <row r="868">
      <c r="A868" s="21" t="str">
        <f>IF(T868=0,"",IF(S868&lt;&gt;"","Revisa: "&amp;S868,IF(OR(L868="Cobrado",L868="Anulado"),"",IF(AND(N868="",OR(L868="Recibido",L868="Confirmado",L868="Preparado",L868="En reparto",L868="Incidencia"),ISNUMBER(I868),INT(Ajustes!$C$5)&gt;INT(I868)),"Retrasado",IF(OR(L868="Entregado",L868="Facturado"),IF(AND(ISNUMBER(V868),ISNUMBER(N868),INT(Ajustes!$C$5)-INT(N868)&gt;V868),IF(L868="Entregado","Sin facturar","Cobro vencido"),""),IF(AND(ISNUMBER(V868),ISNUMBER(Q868),Q868&gt;V868),INDEX(Ajustes!$E$9:$E$17,MATCH(L868,Ajustes!$B$9:$B$17,0)),""))))))</f>
        <v/>
      </c>
      <c r="B868" s="22" t="n"/>
      <c r="C868" s="23" t="n"/>
      <c r="D868" s="24" t="n"/>
      <c r="E868" s="25" t="n"/>
      <c r="F868" s="25" t="n"/>
      <c r="G868" s="25" t="n"/>
      <c r="H868" s="26" t="n"/>
      <c r="I868" s="23" t="n"/>
      <c r="J868" s="25" t="n"/>
      <c r="K868" s="25" t="n"/>
      <c r="L868" s="25" t="n"/>
      <c r="M868" s="23" t="n"/>
      <c r="N868" s="23" t="n"/>
      <c r="O868" s="27" t="n"/>
      <c r="P868" s="25" t="n"/>
      <c r="Q868" s="28" t="str">
        <f>IF(OR(T868=0,L868="Cobrado",L868="Anulado",NOT(ISNUMBER(U868))),"",MAX(0,INT(Ajustes!$C$5)-INT(U868)))</f>
        <v/>
      </c>
      <c r="R868" s="28" t="str">
        <f>IF(OR(T868=0,L868="Anulado",NOT(ISNUMBER(N868)),NOT(ISNUMBER(I868))),"",IF(INT(N868)=INT(I868),"Sí",IF(INT(N868)&gt;INT(I868),"Tarde","Antes")))</f>
        <v/>
      </c>
      <c r="S868" t="str">
        <f>IF(T868=0,"",IF(L868="","falta el estado",IF(NOT(ISNUMBER(MATCH(L868,Ajustes!$B$9:$B$17,0))),"el estado no es de la lista",IF(E868="","falta el cliente",IF(OR(AND(C868&lt;&gt;"",NOT(ISNUMBER(C868))),AND(I868&lt;&gt;"",NOT(ISNUMBER(I868))),AND(M868&lt;&gt;"",NOT(ISNUMBER(M868))),AND(N868&lt;&gt;"",NOT(ISNUMBER(N868)))),"hay una fecha mal escrita",IF(AND(H868&lt;&gt;"",NOT(ISNUMBER(H868))),"el importe no es un número",IF(C868="","falta «Recibido el»",IF(AND(L868&lt;&gt;"Recibido",L868&lt;&gt;"Anulado",I868=""),"falta la entrega acordada",IF(AND(L868&lt;&gt;"Recibido",L868&lt;&gt;"Anulado",M868=""),"falta la fecha del estado",IF(AND(OR(L868="Entregado",L868="Facturado",L868="Cobrado"),N868=""),"falta «Entregado el»",IF(AND(N868&lt;&gt;"",OR(L868="Recibido",L868="Confirmado",L868="Preparado",L868="En reparto")),"tiene «Entregado el»: cambia el estado",IF(OR(INT(C868)&gt;INT(Ajustes!$C$5),AND(M868&lt;&gt;"",INT(M868)&gt;INT(Ajustes!$C$5)),AND(N868&lt;&gt;"",INT(N868)&gt;INT(Ajustes!$C$5))),"hay una fecha posterior a hoy",IF(AND(M868&lt;&gt;"",INT(M868)&lt;INT(C868)),"la fecha del estado es anterior a «Recibido el»",IF(AND(N868&lt;&gt;"",INT(N868)&lt;INT(C868)),"«Entregado el» es anterior a «Recibido el»",""))))))))))))))</f>
        <v/>
      </c>
      <c r="T868">
        <f>IF(COUNTA(B868:P868)&gt;0,1,0)</f>
        <v>0</v>
      </c>
      <c r="U868" t="str">
        <f>IF(T868=0,"",IF(AND(L868="Recibido",M868=""),IF(C868="","",C868),IF(M868="","",M868)))</f>
        <v/>
      </c>
      <c r="V868" t="str">
        <f>IF(OR(T868=0,NOT(ISNUMBER(MATCH(L868,Ajustes!$B$9:$B$17,0)))),"",IF(INDEX(Ajustes!$C$9:$C$17,MATCH(L868,Ajustes!$B$9:$B$17,0))="","",INDEX(Ajustes!$C$9:$C$17,MATCH(L868,Ajustes!$B$9:$B$17,0))))</f>
        <v/>
      </c>
      <c r="W868">
        <f>IF(AND(T868=1,N868="",OR(L868="Recibido",L868="Confirmado",L868="Preparado",L868="En reparto",L868="Incidencia")),1,0)</f>
        <v>0</v>
      </c>
      <c r="X868">
        <f>IF(S868&lt;&gt;"",1,0)</f>
        <v>0</v>
      </c>
      <c r="Y868">
        <f>IF(A868&lt;&gt;"",1,0)</f>
        <v>0</v>
      </c>
      <c r="Z868">
        <f>IF(T868=1,ROW()-5,0)</f>
        <v>0</v>
      </c>
    </row>
    <row r="869">
      <c r="A869" s="21" t="str">
        <f>IF(T869=0,"",IF(S869&lt;&gt;"","Revisa: "&amp;S869,IF(OR(L869="Cobrado",L869="Anulado"),"",IF(AND(N869="",OR(L869="Recibido",L869="Confirmado",L869="Preparado",L869="En reparto",L869="Incidencia"),ISNUMBER(I869),INT(Ajustes!$C$5)&gt;INT(I869)),"Retrasado",IF(OR(L869="Entregado",L869="Facturado"),IF(AND(ISNUMBER(V869),ISNUMBER(N869),INT(Ajustes!$C$5)-INT(N869)&gt;V869),IF(L869="Entregado","Sin facturar","Cobro vencido"),""),IF(AND(ISNUMBER(V869),ISNUMBER(Q869),Q869&gt;V869),INDEX(Ajustes!$E$9:$E$17,MATCH(L869,Ajustes!$B$9:$B$17,0)),""))))))</f>
        <v/>
      </c>
      <c r="B869" s="22" t="n"/>
      <c r="C869" s="23" t="n"/>
      <c r="D869" s="24" t="n"/>
      <c r="E869" s="25" t="n"/>
      <c r="F869" s="25" t="n"/>
      <c r="G869" s="25" t="n"/>
      <c r="H869" s="26" t="n"/>
      <c r="I869" s="23" t="n"/>
      <c r="J869" s="25" t="n"/>
      <c r="K869" s="25" t="n"/>
      <c r="L869" s="25" t="n"/>
      <c r="M869" s="23" t="n"/>
      <c r="N869" s="23" t="n"/>
      <c r="O869" s="27" t="n"/>
      <c r="P869" s="25" t="n"/>
      <c r="Q869" s="28" t="str">
        <f>IF(OR(T869=0,L869="Cobrado",L869="Anulado",NOT(ISNUMBER(U869))),"",MAX(0,INT(Ajustes!$C$5)-INT(U869)))</f>
        <v/>
      </c>
      <c r="R869" s="28" t="str">
        <f>IF(OR(T869=0,L869="Anulado",NOT(ISNUMBER(N869)),NOT(ISNUMBER(I869))),"",IF(INT(N869)=INT(I869),"Sí",IF(INT(N869)&gt;INT(I869),"Tarde","Antes")))</f>
        <v/>
      </c>
      <c r="S869" t="str">
        <f>IF(T869=0,"",IF(L869="","falta el estado",IF(NOT(ISNUMBER(MATCH(L869,Ajustes!$B$9:$B$17,0))),"el estado no es de la lista",IF(E869="","falta el cliente",IF(OR(AND(C869&lt;&gt;"",NOT(ISNUMBER(C869))),AND(I869&lt;&gt;"",NOT(ISNUMBER(I869))),AND(M869&lt;&gt;"",NOT(ISNUMBER(M869))),AND(N869&lt;&gt;"",NOT(ISNUMBER(N869)))),"hay una fecha mal escrita",IF(AND(H869&lt;&gt;"",NOT(ISNUMBER(H869))),"el importe no es un número",IF(C869="","falta «Recibido el»",IF(AND(L869&lt;&gt;"Recibido",L869&lt;&gt;"Anulado",I869=""),"falta la entrega acordada",IF(AND(L869&lt;&gt;"Recibido",L869&lt;&gt;"Anulado",M869=""),"falta la fecha del estado",IF(AND(OR(L869="Entregado",L869="Facturado",L869="Cobrado"),N869=""),"falta «Entregado el»",IF(AND(N869&lt;&gt;"",OR(L869="Recibido",L869="Confirmado",L869="Preparado",L869="En reparto")),"tiene «Entregado el»: cambia el estado",IF(OR(INT(C869)&gt;INT(Ajustes!$C$5),AND(M869&lt;&gt;"",INT(M869)&gt;INT(Ajustes!$C$5)),AND(N869&lt;&gt;"",INT(N869)&gt;INT(Ajustes!$C$5))),"hay una fecha posterior a hoy",IF(AND(M869&lt;&gt;"",INT(M869)&lt;INT(C869)),"la fecha del estado es anterior a «Recibido el»",IF(AND(N869&lt;&gt;"",INT(N869)&lt;INT(C869)),"«Entregado el» es anterior a «Recibido el»",""))))))))))))))</f>
        <v/>
      </c>
      <c r="T869">
        <f>IF(COUNTA(B869:P869)&gt;0,1,0)</f>
        <v>0</v>
      </c>
      <c r="U869" t="str">
        <f>IF(T869=0,"",IF(AND(L869="Recibido",M869=""),IF(C869="","",C869),IF(M869="","",M869)))</f>
        <v/>
      </c>
      <c r="V869" t="str">
        <f>IF(OR(T869=0,NOT(ISNUMBER(MATCH(L869,Ajustes!$B$9:$B$17,0)))),"",IF(INDEX(Ajustes!$C$9:$C$17,MATCH(L869,Ajustes!$B$9:$B$17,0))="","",INDEX(Ajustes!$C$9:$C$17,MATCH(L869,Ajustes!$B$9:$B$17,0))))</f>
        <v/>
      </c>
      <c r="W869">
        <f>IF(AND(T869=1,N869="",OR(L869="Recibido",L869="Confirmado",L869="Preparado",L869="En reparto",L869="Incidencia")),1,0)</f>
        <v>0</v>
      </c>
      <c r="X869">
        <f>IF(S869&lt;&gt;"",1,0)</f>
        <v>0</v>
      </c>
      <c r="Y869">
        <f>IF(A869&lt;&gt;"",1,0)</f>
        <v>0</v>
      </c>
      <c r="Z869">
        <f>IF(T869=1,ROW()-5,0)</f>
        <v>0</v>
      </c>
    </row>
    <row r="870">
      <c r="A870" s="21" t="str">
        <f>IF(T870=0,"",IF(S870&lt;&gt;"","Revisa: "&amp;S870,IF(OR(L870="Cobrado",L870="Anulado"),"",IF(AND(N870="",OR(L870="Recibido",L870="Confirmado",L870="Preparado",L870="En reparto",L870="Incidencia"),ISNUMBER(I870),INT(Ajustes!$C$5)&gt;INT(I870)),"Retrasado",IF(OR(L870="Entregado",L870="Facturado"),IF(AND(ISNUMBER(V870),ISNUMBER(N870),INT(Ajustes!$C$5)-INT(N870)&gt;V870),IF(L870="Entregado","Sin facturar","Cobro vencido"),""),IF(AND(ISNUMBER(V870),ISNUMBER(Q870),Q870&gt;V870),INDEX(Ajustes!$E$9:$E$17,MATCH(L870,Ajustes!$B$9:$B$17,0)),""))))))</f>
        <v/>
      </c>
      <c r="B870" s="22" t="n"/>
      <c r="C870" s="23" t="n"/>
      <c r="D870" s="24" t="n"/>
      <c r="E870" s="25" t="n"/>
      <c r="F870" s="25" t="n"/>
      <c r="G870" s="25" t="n"/>
      <c r="H870" s="26" t="n"/>
      <c r="I870" s="23" t="n"/>
      <c r="J870" s="25" t="n"/>
      <c r="K870" s="25" t="n"/>
      <c r="L870" s="25" t="n"/>
      <c r="M870" s="23" t="n"/>
      <c r="N870" s="23" t="n"/>
      <c r="O870" s="27" t="n"/>
      <c r="P870" s="25" t="n"/>
      <c r="Q870" s="28" t="str">
        <f>IF(OR(T870=0,L870="Cobrado",L870="Anulado",NOT(ISNUMBER(U870))),"",MAX(0,INT(Ajustes!$C$5)-INT(U870)))</f>
        <v/>
      </c>
      <c r="R870" s="28" t="str">
        <f>IF(OR(T870=0,L870="Anulado",NOT(ISNUMBER(N870)),NOT(ISNUMBER(I870))),"",IF(INT(N870)=INT(I870),"Sí",IF(INT(N870)&gt;INT(I870),"Tarde","Antes")))</f>
        <v/>
      </c>
      <c r="S870" t="str">
        <f>IF(T870=0,"",IF(L870="","falta el estado",IF(NOT(ISNUMBER(MATCH(L870,Ajustes!$B$9:$B$17,0))),"el estado no es de la lista",IF(E870="","falta el cliente",IF(OR(AND(C870&lt;&gt;"",NOT(ISNUMBER(C870))),AND(I870&lt;&gt;"",NOT(ISNUMBER(I870))),AND(M870&lt;&gt;"",NOT(ISNUMBER(M870))),AND(N870&lt;&gt;"",NOT(ISNUMBER(N870)))),"hay una fecha mal escrita",IF(AND(H870&lt;&gt;"",NOT(ISNUMBER(H870))),"el importe no es un número",IF(C870="","falta «Recibido el»",IF(AND(L870&lt;&gt;"Recibido",L870&lt;&gt;"Anulado",I870=""),"falta la entrega acordada",IF(AND(L870&lt;&gt;"Recibido",L870&lt;&gt;"Anulado",M870=""),"falta la fecha del estado",IF(AND(OR(L870="Entregado",L870="Facturado",L870="Cobrado"),N870=""),"falta «Entregado el»",IF(AND(N870&lt;&gt;"",OR(L870="Recibido",L870="Confirmado",L870="Preparado",L870="En reparto")),"tiene «Entregado el»: cambia el estado",IF(OR(INT(C870)&gt;INT(Ajustes!$C$5),AND(M870&lt;&gt;"",INT(M870)&gt;INT(Ajustes!$C$5)),AND(N870&lt;&gt;"",INT(N870)&gt;INT(Ajustes!$C$5))),"hay una fecha posterior a hoy",IF(AND(M870&lt;&gt;"",INT(M870)&lt;INT(C870)),"la fecha del estado es anterior a «Recibido el»",IF(AND(N870&lt;&gt;"",INT(N870)&lt;INT(C870)),"«Entregado el» es anterior a «Recibido el»",""))))))))))))))</f>
        <v/>
      </c>
      <c r="T870">
        <f>IF(COUNTA(B870:P870)&gt;0,1,0)</f>
        <v>0</v>
      </c>
      <c r="U870" t="str">
        <f>IF(T870=0,"",IF(AND(L870="Recibido",M870=""),IF(C870="","",C870),IF(M870="","",M870)))</f>
        <v/>
      </c>
      <c r="V870" t="str">
        <f>IF(OR(T870=0,NOT(ISNUMBER(MATCH(L870,Ajustes!$B$9:$B$17,0)))),"",IF(INDEX(Ajustes!$C$9:$C$17,MATCH(L870,Ajustes!$B$9:$B$17,0))="","",INDEX(Ajustes!$C$9:$C$17,MATCH(L870,Ajustes!$B$9:$B$17,0))))</f>
        <v/>
      </c>
      <c r="W870">
        <f>IF(AND(T870=1,N870="",OR(L870="Recibido",L870="Confirmado",L870="Preparado",L870="En reparto",L870="Incidencia")),1,0)</f>
        <v>0</v>
      </c>
      <c r="X870">
        <f>IF(S870&lt;&gt;"",1,0)</f>
        <v>0</v>
      </c>
      <c r="Y870">
        <f>IF(A870&lt;&gt;"",1,0)</f>
        <v>0</v>
      </c>
      <c r="Z870">
        <f>IF(T870=1,ROW()-5,0)</f>
        <v>0</v>
      </c>
    </row>
    <row r="871">
      <c r="A871" s="21" t="str">
        <f>IF(T871=0,"",IF(S871&lt;&gt;"","Revisa: "&amp;S871,IF(OR(L871="Cobrado",L871="Anulado"),"",IF(AND(N871="",OR(L871="Recibido",L871="Confirmado",L871="Preparado",L871="En reparto",L871="Incidencia"),ISNUMBER(I871),INT(Ajustes!$C$5)&gt;INT(I871)),"Retrasado",IF(OR(L871="Entregado",L871="Facturado"),IF(AND(ISNUMBER(V871),ISNUMBER(N871),INT(Ajustes!$C$5)-INT(N871)&gt;V871),IF(L871="Entregado","Sin facturar","Cobro vencido"),""),IF(AND(ISNUMBER(V871),ISNUMBER(Q871),Q871&gt;V871),INDEX(Ajustes!$E$9:$E$17,MATCH(L871,Ajustes!$B$9:$B$17,0)),""))))))</f>
        <v/>
      </c>
      <c r="B871" s="22" t="n"/>
      <c r="C871" s="23" t="n"/>
      <c r="D871" s="24" t="n"/>
      <c r="E871" s="25" t="n"/>
      <c r="F871" s="25" t="n"/>
      <c r="G871" s="25" t="n"/>
      <c r="H871" s="26" t="n"/>
      <c r="I871" s="23" t="n"/>
      <c r="J871" s="25" t="n"/>
      <c r="K871" s="25" t="n"/>
      <c r="L871" s="25" t="n"/>
      <c r="M871" s="23" t="n"/>
      <c r="N871" s="23" t="n"/>
      <c r="O871" s="27" t="n"/>
      <c r="P871" s="25" t="n"/>
      <c r="Q871" s="28" t="str">
        <f>IF(OR(T871=0,L871="Cobrado",L871="Anulado",NOT(ISNUMBER(U871))),"",MAX(0,INT(Ajustes!$C$5)-INT(U871)))</f>
        <v/>
      </c>
      <c r="R871" s="28" t="str">
        <f>IF(OR(T871=0,L871="Anulado",NOT(ISNUMBER(N871)),NOT(ISNUMBER(I871))),"",IF(INT(N871)=INT(I871),"Sí",IF(INT(N871)&gt;INT(I871),"Tarde","Antes")))</f>
        <v/>
      </c>
      <c r="S871" t="str">
        <f>IF(T871=0,"",IF(L871="","falta el estado",IF(NOT(ISNUMBER(MATCH(L871,Ajustes!$B$9:$B$17,0))),"el estado no es de la lista",IF(E871="","falta el cliente",IF(OR(AND(C871&lt;&gt;"",NOT(ISNUMBER(C871))),AND(I871&lt;&gt;"",NOT(ISNUMBER(I871))),AND(M871&lt;&gt;"",NOT(ISNUMBER(M871))),AND(N871&lt;&gt;"",NOT(ISNUMBER(N871)))),"hay una fecha mal escrita",IF(AND(H871&lt;&gt;"",NOT(ISNUMBER(H871))),"el importe no es un número",IF(C871="","falta «Recibido el»",IF(AND(L871&lt;&gt;"Recibido",L871&lt;&gt;"Anulado",I871=""),"falta la entrega acordada",IF(AND(L871&lt;&gt;"Recibido",L871&lt;&gt;"Anulado",M871=""),"falta la fecha del estado",IF(AND(OR(L871="Entregado",L871="Facturado",L871="Cobrado"),N871=""),"falta «Entregado el»",IF(AND(N871&lt;&gt;"",OR(L871="Recibido",L871="Confirmado",L871="Preparado",L871="En reparto")),"tiene «Entregado el»: cambia el estado",IF(OR(INT(C871)&gt;INT(Ajustes!$C$5),AND(M871&lt;&gt;"",INT(M871)&gt;INT(Ajustes!$C$5)),AND(N871&lt;&gt;"",INT(N871)&gt;INT(Ajustes!$C$5))),"hay una fecha posterior a hoy",IF(AND(M871&lt;&gt;"",INT(M871)&lt;INT(C871)),"la fecha del estado es anterior a «Recibido el»",IF(AND(N871&lt;&gt;"",INT(N871)&lt;INT(C871)),"«Entregado el» es anterior a «Recibido el»",""))))))))))))))</f>
        <v/>
      </c>
      <c r="T871">
        <f>IF(COUNTA(B871:P871)&gt;0,1,0)</f>
        <v>0</v>
      </c>
      <c r="U871" t="str">
        <f>IF(T871=0,"",IF(AND(L871="Recibido",M871=""),IF(C871="","",C871),IF(M871="","",M871)))</f>
        <v/>
      </c>
      <c r="V871" t="str">
        <f>IF(OR(T871=0,NOT(ISNUMBER(MATCH(L871,Ajustes!$B$9:$B$17,0)))),"",IF(INDEX(Ajustes!$C$9:$C$17,MATCH(L871,Ajustes!$B$9:$B$17,0))="","",INDEX(Ajustes!$C$9:$C$17,MATCH(L871,Ajustes!$B$9:$B$17,0))))</f>
        <v/>
      </c>
      <c r="W871">
        <f>IF(AND(T871=1,N871="",OR(L871="Recibido",L871="Confirmado",L871="Preparado",L871="En reparto",L871="Incidencia")),1,0)</f>
        <v>0</v>
      </c>
      <c r="X871">
        <f>IF(S871&lt;&gt;"",1,0)</f>
        <v>0</v>
      </c>
      <c r="Y871">
        <f>IF(A871&lt;&gt;"",1,0)</f>
        <v>0</v>
      </c>
      <c r="Z871">
        <f>IF(T871=1,ROW()-5,0)</f>
        <v>0</v>
      </c>
    </row>
    <row r="872">
      <c r="A872" s="21" t="str">
        <f>IF(T872=0,"",IF(S872&lt;&gt;"","Revisa: "&amp;S872,IF(OR(L872="Cobrado",L872="Anulado"),"",IF(AND(N872="",OR(L872="Recibido",L872="Confirmado",L872="Preparado",L872="En reparto",L872="Incidencia"),ISNUMBER(I872),INT(Ajustes!$C$5)&gt;INT(I872)),"Retrasado",IF(OR(L872="Entregado",L872="Facturado"),IF(AND(ISNUMBER(V872),ISNUMBER(N872),INT(Ajustes!$C$5)-INT(N872)&gt;V872),IF(L872="Entregado","Sin facturar","Cobro vencido"),""),IF(AND(ISNUMBER(V872),ISNUMBER(Q872),Q872&gt;V872),INDEX(Ajustes!$E$9:$E$17,MATCH(L872,Ajustes!$B$9:$B$17,0)),""))))))</f>
        <v/>
      </c>
      <c r="B872" s="22" t="n"/>
      <c r="C872" s="23" t="n"/>
      <c r="D872" s="24" t="n"/>
      <c r="E872" s="25" t="n"/>
      <c r="F872" s="25" t="n"/>
      <c r="G872" s="25" t="n"/>
      <c r="H872" s="26" t="n"/>
      <c r="I872" s="23" t="n"/>
      <c r="J872" s="25" t="n"/>
      <c r="K872" s="25" t="n"/>
      <c r="L872" s="25" t="n"/>
      <c r="M872" s="23" t="n"/>
      <c r="N872" s="23" t="n"/>
      <c r="O872" s="27" t="n"/>
      <c r="P872" s="25" t="n"/>
      <c r="Q872" s="28" t="str">
        <f>IF(OR(T872=0,L872="Cobrado",L872="Anulado",NOT(ISNUMBER(U872))),"",MAX(0,INT(Ajustes!$C$5)-INT(U872)))</f>
        <v/>
      </c>
      <c r="R872" s="28" t="str">
        <f>IF(OR(T872=0,L872="Anulado",NOT(ISNUMBER(N872)),NOT(ISNUMBER(I872))),"",IF(INT(N872)=INT(I872),"Sí",IF(INT(N872)&gt;INT(I872),"Tarde","Antes")))</f>
        <v/>
      </c>
      <c r="S872" t="str">
        <f>IF(T872=0,"",IF(L872="","falta el estado",IF(NOT(ISNUMBER(MATCH(L872,Ajustes!$B$9:$B$17,0))),"el estado no es de la lista",IF(E872="","falta el cliente",IF(OR(AND(C872&lt;&gt;"",NOT(ISNUMBER(C872))),AND(I872&lt;&gt;"",NOT(ISNUMBER(I872))),AND(M872&lt;&gt;"",NOT(ISNUMBER(M872))),AND(N872&lt;&gt;"",NOT(ISNUMBER(N872)))),"hay una fecha mal escrita",IF(AND(H872&lt;&gt;"",NOT(ISNUMBER(H872))),"el importe no es un número",IF(C872="","falta «Recibido el»",IF(AND(L872&lt;&gt;"Recibido",L872&lt;&gt;"Anulado",I872=""),"falta la entrega acordada",IF(AND(L872&lt;&gt;"Recibido",L872&lt;&gt;"Anulado",M872=""),"falta la fecha del estado",IF(AND(OR(L872="Entregado",L872="Facturado",L872="Cobrado"),N872=""),"falta «Entregado el»",IF(AND(N872&lt;&gt;"",OR(L872="Recibido",L872="Confirmado",L872="Preparado",L872="En reparto")),"tiene «Entregado el»: cambia el estado",IF(OR(INT(C872)&gt;INT(Ajustes!$C$5),AND(M872&lt;&gt;"",INT(M872)&gt;INT(Ajustes!$C$5)),AND(N872&lt;&gt;"",INT(N872)&gt;INT(Ajustes!$C$5))),"hay una fecha posterior a hoy",IF(AND(M872&lt;&gt;"",INT(M872)&lt;INT(C872)),"la fecha del estado es anterior a «Recibido el»",IF(AND(N872&lt;&gt;"",INT(N872)&lt;INT(C872)),"«Entregado el» es anterior a «Recibido el»",""))))))))))))))</f>
        <v/>
      </c>
      <c r="T872">
        <f>IF(COUNTA(B872:P872)&gt;0,1,0)</f>
        <v>0</v>
      </c>
      <c r="U872" t="str">
        <f>IF(T872=0,"",IF(AND(L872="Recibido",M872=""),IF(C872="","",C872),IF(M872="","",M872)))</f>
        <v/>
      </c>
      <c r="V872" t="str">
        <f>IF(OR(T872=0,NOT(ISNUMBER(MATCH(L872,Ajustes!$B$9:$B$17,0)))),"",IF(INDEX(Ajustes!$C$9:$C$17,MATCH(L872,Ajustes!$B$9:$B$17,0))="","",INDEX(Ajustes!$C$9:$C$17,MATCH(L872,Ajustes!$B$9:$B$17,0))))</f>
        <v/>
      </c>
      <c r="W872">
        <f>IF(AND(T872=1,N872="",OR(L872="Recibido",L872="Confirmado",L872="Preparado",L872="En reparto",L872="Incidencia")),1,0)</f>
        <v>0</v>
      </c>
      <c r="X872">
        <f>IF(S872&lt;&gt;"",1,0)</f>
        <v>0</v>
      </c>
      <c r="Y872">
        <f>IF(A872&lt;&gt;"",1,0)</f>
        <v>0</v>
      </c>
      <c r="Z872">
        <f>IF(T872=1,ROW()-5,0)</f>
        <v>0</v>
      </c>
    </row>
    <row r="873">
      <c r="A873" s="21" t="str">
        <f>IF(T873=0,"",IF(S873&lt;&gt;"","Revisa: "&amp;S873,IF(OR(L873="Cobrado",L873="Anulado"),"",IF(AND(N873="",OR(L873="Recibido",L873="Confirmado",L873="Preparado",L873="En reparto",L873="Incidencia"),ISNUMBER(I873),INT(Ajustes!$C$5)&gt;INT(I873)),"Retrasado",IF(OR(L873="Entregado",L873="Facturado"),IF(AND(ISNUMBER(V873),ISNUMBER(N873),INT(Ajustes!$C$5)-INT(N873)&gt;V873),IF(L873="Entregado","Sin facturar","Cobro vencido"),""),IF(AND(ISNUMBER(V873),ISNUMBER(Q873),Q873&gt;V873),INDEX(Ajustes!$E$9:$E$17,MATCH(L873,Ajustes!$B$9:$B$17,0)),""))))))</f>
        <v/>
      </c>
      <c r="B873" s="22" t="n"/>
      <c r="C873" s="23" t="n"/>
      <c r="D873" s="24" t="n"/>
      <c r="E873" s="25" t="n"/>
      <c r="F873" s="25" t="n"/>
      <c r="G873" s="25" t="n"/>
      <c r="H873" s="26" t="n"/>
      <c r="I873" s="23" t="n"/>
      <c r="J873" s="25" t="n"/>
      <c r="K873" s="25" t="n"/>
      <c r="L873" s="25" t="n"/>
      <c r="M873" s="23" t="n"/>
      <c r="N873" s="23" t="n"/>
      <c r="O873" s="27" t="n"/>
      <c r="P873" s="25" t="n"/>
      <c r="Q873" s="28" t="str">
        <f>IF(OR(T873=0,L873="Cobrado",L873="Anulado",NOT(ISNUMBER(U873))),"",MAX(0,INT(Ajustes!$C$5)-INT(U873)))</f>
        <v/>
      </c>
      <c r="R873" s="28" t="str">
        <f>IF(OR(T873=0,L873="Anulado",NOT(ISNUMBER(N873)),NOT(ISNUMBER(I873))),"",IF(INT(N873)=INT(I873),"Sí",IF(INT(N873)&gt;INT(I873),"Tarde","Antes")))</f>
        <v/>
      </c>
      <c r="S873" t="str">
        <f>IF(T873=0,"",IF(L873="","falta el estado",IF(NOT(ISNUMBER(MATCH(L873,Ajustes!$B$9:$B$17,0))),"el estado no es de la lista",IF(E873="","falta el cliente",IF(OR(AND(C873&lt;&gt;"",NOT(ISNUMBER(C873))),AND(I873&lt;&gt;"",NOT(ISNUMBER(I873))),AND(M873&lt;&gt;"",NOT(ISNUMBER(M873))),AND(N873&lt;&gt;"",NOT(ISNUMBER(N873)))),"hay una fecha mal escrita",IF(AND(H873&lt;&gt;"",NOT(ISNUMBER(H873))),"el importe no es un número",IF(C873="","falta «Recibido el»",IF(AND(L873&lt;&gt;"Recibido",L873&lt;&gt;"Anulado",I873=""),"falta la entrega acordada",IF(AND(L873&lt;&gt;"Recibido",L873&lt;&gt;"Anulado",M873=""),"falta la fecha del estado",IF(AND(OR(L873="Entregado",L873="Facturado",L873="Cobrado"),N873=""),"falta «Entregado el»",IF(AND(N873&lt;&gt;"",OR(L873="Recibido",L873="Confirmado",L873="Preparado",L873="En reparto")),"tiene «Entregado el»: cambia el estado",IF(OR(INT(C873)&gt;INT(Ajustes!$C$5),AND(M873&lt;&gt;"",INT(M873)&gt;INT(Ajustes!$C$5)),AND(N873&lt;&gt;"",INT(N873)&gt;INT(Ajustes!$C$5))),"hay una fecha posterior a hoy",IF(AND(M873&lt;&gt;"",INT(M873)&lt;INT(C873)),"la fecha del estado es anterior a «Recibido el»",IF(AND(N873&lt;&gt;"",INT(N873)&lt;INT(C873)),"«Entregado el» es anterior a «Recibido el»",""))))))))))))))</f>
        <v/>
      </c>
      <c r="T873">
        <f>IF(COUNTA(B873:P873)&gt;0,1,0)</f>
        <v>0</v>
      </c>
      <c r="U873" t="str">
        <f>IF(T873=0,"",IF(AND(L873="Recibido",M873=""),IF(C873="","",C873),IF(M873="","",M873)))</f>
        <v/>
      </c>
      <c r="V873" t="str">
        <f>IF(OR(T873=0,NOT(ISNUMBER(MATCH(L873,Ajustes!$B$9:$B$17,0)))),"",IF(INDEX(Ajustes!$C$9:$C$17,MATCH(L873,Ajustes!$B$9:$B$17,0))="","",INDEX(Ajustes!$C$9:$C$17,MATCH(L873,Ajustes!$B$9:$B$17,0))))</f>
        <v/>
      </c>
      <c r="W873">
        <f>IF(AND(T873=1,N873="",OR(L873="Recibido",L873="Confirmado",L873="Preparado",L873="En reparto",L873="Incidencia")),1,0)</f>
        <v>0</v>
      </c>
      <c r="X873">
        <f>IF(S873&lt;&gt;"",1,0)</f>
        <v>0</v>
      </c>
      <c r="Y873">
        <f>IF(A873&lt;&gt;"",1,0)</f>
        <v>0</v>
      </c>
      <c r="Z873">
        <f>IF(T873=1,ROW()-5,0)</f>
        <v>0</v>
      </c>
    </row>
    <row r="874">
      <c r="A874" s="21" t="str">
        <f>IF(T874=0,"",IF(S874&lt;&gt;"","Revisa: "&amp;S874,IF(OR(L874="Cobrado",L874="Anulado"),"",IF(AND(N874="",OR(L874="Recibido",L874="Confirmado",L874="Preparado",L874="En reparto",L874="Incidencia"),ISNUMBER(I874),INT(Ajustes!$C$5)&gt;INT(I874)),"Retrasado",IF(OR(L874="Entregado",L874="Facturado"),IF(AND(ISNUMBER(V874),ISNUMBER(N874),INT(Ajustes!$C$5)-INT(N874)&gt;V874),IF(L874="Entregado","Sin facturar","Cobro vencido"),""),IF(AND(ISNUMBER(V874),ISNUMBER(Q874),Q874&gt;V874),INDEX(Ajustes!$E$9:$E$17,MATCH(L874,Ajustes!$B$9:$B$17,0)),""))))))</f>
        <v/>
      </c>
      <c r="B874" s="22" t="n"/>
      <c r="C874" s="23" t="n"/>
      <c r="D874" s="24" t="n"/>
      <c r="E874" s="25" t="n"/>
      <c r="F874" s="25" t="n"/>
      <c r="G874" s="25" t="n"/>
      <c r="H874" s="26" t="n"/>
      <c r="I874" s="23" t="n"/>
      <c r="J874" s="25" t="n"/>
      <c r="K874" s="25" t="n"/>
      <c r="L874" s="25" t="n"/>
      <c r="M874" s="23" t="n"/>
      <c r="N874" s="23" t="n"/>
      <c r="O874" s="27" t="n"/>
      <c r="P874" s="25" t="n"/>
      <c r="Q874" s="28" t="str">
        <f>IF(OR(T874=0,L874="Cobrado",L874="Anulado",NOT(ISNUMBER(U874))),"",MAX(0,INT(Ajustes!$C$5)-INT(U874)))</f>
        <v/>
      </c>
      <c r="R874" s="28" t="str">
        <f>IF(OR(T874=0,L874="Anulado",NOT(ISNUMBER(N874)),NOT(ISNUMBER(I874))),"",IF(INT(N874)=INT(I874),"Sí",IF(INT(N874)&gt;INT(I874),"Tarde","Antes")))</f>
        <v/>
      </c>
      <c r="S874" t="str">
        <f>IF(T874=0,"",IF(L874="","falta el estado",IF(NOT(ISNUMBER(MATCH(L874,Ajustes!$B$9:$B$17,0))),"el estado no es de la lista",IF(E874="","falta el cliente",IF(OR(AND(C874&lt;&gt;"",NOT(ISNUMBER(C874))),AND(I874&lt;&gt;"",NOT(ISNUMBER(I874))),AND(M874&lt;&gt;"",NOT(ISNUMBER(M874))),AND(N874&lt;&gt;"",NOT(ISNUMBER(N874)))),"hay una fecha mal escrita",IF(AND(H874&lt;&gt;"",NOT(ISNUMBER(H874))),"el importe no es un número",IF(C874="","falta «Recibido el»",IF(AND(L874&lt;&gt;"Recibido",L874&lt;&gt;"Anulado",I874=""),"falta la entrega acordada",IF(AND(L874&lt;&gt;"Recibido",L874&lt;&gt;"Anulado",M874=""),"falta la fecha del estado",IF(AND(OR(L874="Entregado",L874="Facturado",L874="Cobrado"),N874=""),"falta «Entregado el»",IF(AND(N874&lt;&gt;"",OR(L874="Recibido",L874="Confirmado",L874="Preparado",L874="En reparto")),"tiene «Entregado el»: cambia el estado",IF(OR(INT(C874)&gt;INT(Ajustes!$C$5),AND(M874&lt;&gt;"",INT(M874)&gt;INT(Ajustes!$C$5)),AND(N874&lt;&gt;"",INT(N874)&gt;INT(Ajustes!$C$5))),"hay una fecha posterior a hoy",IF(AND(M874&lt;&gt;"",INT(M874)&lt;INT(C874)),"la fecha del estado es anterior a «Recibido el»",IF(AND(N874&lt;&gt;"",INT(N874)&lt;INT(C874)),"«Entregado el» es anterior a «Recibido el»",""))))))))))))))</f>
        <v/>
      </c>
      <c r="T874">
        <f>IF(COUNTA(B874:P874)&gt;0,1,0)</f>
        <v>0</v>
      </c>
      <c r="U874" t="str">
        <f>IF(T874=0,"",IF(AND(L874="Recibido",M874=""),IF(C874="","",C874),IF(M874="","",M874)))</f>
        <v/>
      </c>
      <c r="V874" t="str">
        <f>IF(OR(T874=0,NOT(ISNUMBER(MATCH(L874,Ajustes!$B$9:$B$17,0)))),"",IF(INDEX(Ajustes!$C$9:$C$17,MATCH(L874,Ajustes!$B$9:$B$17,0))="","",INDEX(Ajustes!$C$9:$C$17,MATCH(L874,Ajustes!$B$9:$B$17,0))))</f>
        <v/>
      </c>
      <c r="W874">
        <f>IF(AND(T874=1,N874="",OR(L874="Recibido",L874="Confirmado",L874="Preparado",L874="En reparto",L874="Incidencia")),1,0)</f>
        <v>0</v>
      </c>
      <c r="X874">
        <f>IF(S874&lt;&gt;"",1,0)</f>
        <v>0</v>
      </c>
      <c r="Y874">
        <f>IF(A874&lt;&gt;"",1,0)</f>
        <v>0</v>
      </c>
      <c r="Z874">
        <f>IF(T874=1,ROW()-5,0)</f>
        <v>0</v>
      </c>
    </row>
    <row r="875">
      <c r="A875" s="21" t="str">
        <f>IF(T875=0,"",IF(S875&lt;&gt;"","Revisa: "&amp;S875,IF(OR(L875="Cobrado",L875="Anulado"),"",IF(AND(N875="",OR(L875="Recibido",L875="Confirmado",L875="Preparado",L875="En reparto",L875="Incidencia"),ISNUMBER(I875),INT(Ajustes!$C$5)&gt;INT(I875)),"Retrasado",IF(OR(L875="Entregado",L875="Facturado"),IF(AND(ISNUMBER(V875),ISNUMBER(N875),INT(Ajustes!$C$5)-INT(N875)&gt;V875),IF(L875="Entregado","Sin facturar","Cobro vencido"),""),IF(AND(ISNUMBER(V875),ISNUMBER(Q875),Q875&gt;V875),INDEX(Ajustes!$E$9:$E$17,MATCH(L875,Ajustes!$B$9:$B$17,0)),""))))))</f>
        <v/>
      </c>
      <c r="B875" s="22" t="n"/>
      <c r="C875" s="23" t="n"/>
      <c r="D875" s="24" t="n"/>
      <c r="E875" s="25" t="n"/>
      <c r="F875" s="25" t="n"/>
      <c r="G875" s="25" t="n"/>
      <c r="H875" s="26" t="n"/>
      <c r="I875" s="23" t="n"/>
      <c r="J875" s="25" t="n"/>
      <c r="K875" s="25" t="n"/>
      <c r="L875" s="25" t="n"/>
      <c r="M875" s="23" t="n"/>
      <c r="N875" s="23" t="n"/>
      <c r="O875" s="27" t="n"/>
      <c r="P875" s="25" t="n"/>
      <c r="Q875" s="28" t="str">
        <f>IF(OR(T875=0,L875="Cobrado",L875="Anulado",NOT(ISNUMBER(U875))),"",MAX(0,INT(Ajustes!$C$5)-INT(U875)))</f>
        <v/>
      </c>
      <c r="R875" s="28" t="str">
        <f>IF(OR(T875=0,L875="Anulado",NOT(ISNUMBER(N875)),NOT(ISNUMBER(I875))),"",IF(INT(N875)=INT(I875),"Sí",IF(INT(N875)&gt;INT(I875),"Tarde","Antes")))</f>
        <v/>
      </c>
      <c r="S875" t="str">
        <f>IF(T875=0,"",IF(L875="","falta el estado",IF(NOT(ISNUMBER(MATCH(L875,Ajustes!$B$9:$B$17,0))),"el estado no es de la lista",IF(E875="","falta el cliente",IF(OR(AND(C875&lt;&gt;"",NOT(ISNUMBER(C875))),AND(I875&lt;&gt;"",NOT(ISNUMBER(I875))),AND(M875&lt;&gt;"",NOT(ISNUMBER(M875))),AND(N875&lt;&gt;"",NOT(ISNUMBER(N875)))),"hay una fecha mal escrita",IF(AND(H875&lt;&gt;"",NOT(ISNUMBER(H875))),"el importe no es un número",IF(C875="","falta «Recibido el»",IF(AND(L875&lt;&gt;"Recibido",L875&lt;&gt;"Anulado",I875=""),"falta la entrega acordada",IF(AND(L875&lt;&gt;"Recibido",L875&lt;&gt;"Anulado",M875=""),"falta la fecha del estado",IF(AND(OR(L875="Entregado",L875="Facturado",L875="Cobrado"),N875=""),"falta «Entregado el»",IF(AND(N875&lt;&gt;"",OR(L875="Recibido",L875="Confirmado",L875="Preparado",L875="En reparto")),"tiene «Entregado el»: cambia el estado",IF(OR(INT(C875)&gt;INT(Ajustes!$C$5),AND(M875&lt;&gt;"",INT(M875)&gt;INT(Ajustes!$C$5)),AND(N875&lt;&gt;"",INT(N875)&gt;INT(Ajustes!$C$5))),"hay una fecha posterior a hoy",IF(AND(M875&lt;&gt;"",INT(M875)&lt;INT(C875)),"la fecha del estado es anterior a «Recibido el»",IF(AND(N875&lt;&gt;"",INT(N875)&lt;INT(C875)),"«Entregado el» es anterior a «Recibido el»",""))))))))))))))</f>
        <v/>
      </c>
      <c r="T875">
        <f>IF(COUNTA(B875:P875)&gt;0,1,0)</f>
        <v>0</v>
      </c>
      <c r="U875" t="str">
        <f>IF(T875=0,"",IF(AND(L875="Recibido",M875=""),IF(C875="","",C875),IF(M875="","",M875)))</f>
        <v/>
      </c>
      <c r="V875" t="str">
        <f>IF(OR(T875=0,NOT(ISNUMBER(MATCH(L875,Ajustes!$B$9:$B$17,0)))),"",IF(INDEX(Ajustes!$C$9:$C$17,MATCH(L875,Ajustes!$B$9:$B$17,0))="","",INDEX(Ajustes!$C$9:$C$17,MATCH(L875,Ajustes!$B$9:$B$17,0))))</f>
        <v/>
      </c>
      <c r="W875">
        <f>IF(AND(T875=1,N875="",OR(L875="Recibido",L875="Confirmado",L875="Preparado",L875="En reparto",L875="Incidencia")),1,0)</f>
        <v>0</v>
      </c>
      <c r="X875">
        <f>IF(S875&lt;&gt;"",1,0)</f>
        <v>0</v>
      </c>
      <c r="Y875">
        <f>IF(A875&lt;&gt;"",1,0)</f>
        <v>0</v>
      </c>
      <c r="Z875">
        <f>IF(T875=1,ROW()-5,0)</f>
        <v>0</v>
      </c>
    </row>
    <row r="876">
      <c r="A876" s="21" t="str">
        <f>IF(T876=0,"",IF(S876&lt;&gt;"","Revisa: "&amp;S876,IF(OR(L876="Cobrado",L876="Anulado"),"",IF(AND(N876="",OR(L876="Recibido",L876="Confirmado",L876="Preparado",L876="En reparto",L876="Incidencia"),ISNUMBER(I876),INT(Ajustes!$C$5)&gt;INT(I876)),"Retrasado",IF(OR(L876="Entregado",L876="Facturado"),IF(AND(ISNUMBER(V876),ISNUMBER(N876),INT(Ajustes!$C$5)-INT(N876)&gt;V876),IF(L876="Entregado","Sin facturar","Cobro vencido"),""),IF(AND(ISNUMBER(V876),ISNUMBER(Q876),Q876&gt;V876),INDEX(Ajustes!$E$9:$E$17,MATCH(L876,Ajustes!$B$9:$B$17,0)),""))))))</f>
        <v/>
      </c>
      <c r="B876" s="22" t="n"/>
      <c r="C876" s="23" t="n"/>
      <c r="D876" s="24" t="n"/>
      <c r="E876" s="25" t="n"/>
      <c r="F876" s="25" t="n"/>
      <c r="G876" s="25" t="n"/>
      <c r="H876" s="26" t="n"/>
      <c r="I876" s="23" t="n"/>
      <c r="J876" s="25" t="n"/>
      <c r="K876" s="25" t="n"/>
      <c r="L876" s="25" t="n"/>
      <c r="M876" s="23" t="n"/>
      <c r="N876" s="23" t="n"/>
      <c r="O876" s="27" t="n"/>
      <c r="P876" s="25" t="n"/>
      <c r="Q876" s="28" t="str">
        <f>IF(OR(T876=0,L876="Cobrado",L876="Anulado",NOT(ISNUMBER(U876))),"",MAX(0,INT(Ajustes!$C$5)-INT(U876)))</f>
        <v/>
      </c>
      <c r="R876" s="28" t="str">
        <f>IF(OR(T876=0,L876="Anulado",NOT(ISNUMBER(N876)),NOT(ISNUMBER(I876))),"",IF(INT(N876)=INT(I876),"Sí",IF(INT(N876)&gt;INT(I876),"Tarde","Antes")))</f>
        <v/>
      </c>
      <c r="S876" t="str">
        <f>IF(T876=0,"",IF(L876="","falta el estado",IF(NOT(ISNUMBER(MATCH(L876,Ajustes!$B$9:$B$17,0))),"el estado no es de la lista",IF(E876="","falta el cliente",IF(OR(AND(C876&lt;&gt;"",NOT(ISNUMBER(C876))),AND(I876&lt;&gt;"",NOT(ISNUMBER(I876))),AND(M876&lt;&gt;"",NOT(ISNUMBER(M876))),AND(N876&lt;&gt;"",NOT(ISNUMBER(N876)))),"hay una fecha mal escrita",IF(AND(H876&lt;&gt;"",NOT(ISNUMBER(H876))),"el importe no es un número",IF(C876="","falta «Recibido el»",IF(AND(L876&lt;&gt;"Recibido",L876&lt;&gt;"Anulado",I876=""),"falta la entrega acordada",IF(AND(L876&lt;&gt;"Recibido",L876&lt;&gt;"Anulado",M876=""),"falta la fecha del estado",IF(AND(OR(L876="Entregado",L876="Facturado",L876="Cobrado"),N876=""),"falta «Entregado el»",IF(AND(N876&lt;&gt;"",OR(L876="Recibido",L876="Confirmado",L876="Preparado",L876="En reparto")),"tiene «Entregado el»: cambia el estado",IF(OR(INT(C876)&gt;INT(Ajustes!$C$5),AND(M876&lt;&gt;"",INT(M876)&gt;INT(Ajustes!$C$5)),AND(N876&lt;&gt;"",INT(N876)&gt;INT(Ajustes!$C$5))),"hay una fecha posterior a hoy",IF(AND(M876&lt;&gt;"",INT(M876)&lt;INT(C876)),"la fecha del estado es anterior a «Recibido el»",IF(AND(N876&lt;&gt;"",INT(N876)&lt;INT(C876)),"«Entregado el» es anterior a «Recibido el»",""))))))))))))))</f>
        <v/>
      </c>
      <c r="T876">
        <f>IF(COUNTA(B876:P876)&gt;0,1,0)</f>
        <v>0</v>
      </c>
      <c r="U876" t="str">
        <f>IF(T876=0,"",IF(AND(L876="Recibido",M876=""),IF(C876="","",C876),IF(M876="","",M876)))</f>
        <v/>
      </c>
      <c r="V876" t="str">
        <f>IF(OR(T876=0,NOT(ISNUMBER(MATCH(L876,Ajustes!$B$9:$B$17,0)))),"",IF(INDEX(Ajustes!$C$9:$C$17,MATCH(L876,Ajustes!$B$9:$B$17,0))="","",INDEX(Ajustes!$C$9:$C$17,MATCH(L876,Ajustes!$B$9:$B$17,0))))</f>
        <v/>
      </c>
      <c r="W876">
        <f>IF(AND(T876=1,N876="",OR(L876="Recibido",L876="Confirmado",L876="Preparado",L876="En reparto",L876="Incidencia")),1,0)</f>
        <v>0</v>
      </c>
      <c r="X876">
        <f>IF(S876&lt;&gt;"",1,0)</f>
        <v>0</v>
      </c>
      <c r="Y876">
        <f>IF(A876&lt;&gt;"",1,0)</f>
        <v>0</v>
      </c>
      <c r="Z876">
        <f>IF(T876=1,ROW()-5,0)</f>
        <v>0</v>
      </c>
    </row>
    <row r="877">
      <c r="A877" s="21" t="str">
        <f>IF(T877=0,"",IF(S877&lt;&gt;"","Revisa: "&amp;S877,IF(OR(L877="Cobrado",L877="Anulado"),"",IF(AND(N877="",OR(L877="Recibido",L877="Confirmado",L877="Preparado",L877="En reparto",L877="Incidencia"),ISNUMBER(I877),INT(Ajustes!$C$5)&gt;INT(I877)),"Retrasado",IF(OR(L877="Entregado",L877="Facturado"),IF(AND(ISNUMBER(V877),ISNUMBER(N877),INT(Ajustes!$C$5)-INT(N877)&gt;V877),IF(L877="Entregado","Sin facturar","Cobro vencido"),""),IF(AND(ISNUMBER(V877),ISNUMBER(Q877),Q877&gt;V877),INDEX(Ajustes!$E$9:$E$17,MATCH(L877,Ajustes!$B$9:$B$17,0)),""))))))</f>
        <v/>
      </c>
      <c r="B877" s="22" t="n"/>
      <c r="C877" s="23" t="n"/>
      <c r="D877" s="24" t="n"/>
      <c r="E877" s="25" t="n"/>
      <c r="F877" s="25" t="n"/>
      <c r="G877" s="25" t="n"/>
      <c r="H877" s="26" t="n"/>
      <c r="I877" s="23" t="n"/>
      <c r="J877" s="25" t="n"/>
      <c r="K877" s="25" t="n"/>
      <c r="L877" s="25" t="n"/>
      <c r="M877" s="23" t="n"/>
      <c r="N877" s="23" t="n"/>
      <c r="O877" s="27" t="n"/>
      <c r="P877" s="25" t="n"/>
      <c r="Q877" s="28" t="str">
        <f>IF(OR(T877=0,L877="Cobrado",L877="Anulado",NOT(ISNUMBER(U877))),"",MAX(0,INT(Ajustes!$C$5)-INT(U877)))</f>
        <v/>
      </c>
      <c r="R877" s="28" t="str">
        <f>IF(OR(T877=0,L877="Anulado",NOT(ISNUMBER(N877)),NOT(ISNUMBER(I877))),"",IF(INT(N877)=INT(I877),"Sí",IF(INT(N877)&gt;INT(I877),"Tarde","Antes")))</f>
        <v/>
      </c>
      <c r="S877" t="str">
        <f>IF(T877=0,"",IF(L877="","falta el estado",IF(NOT(ISNUMBER(MATCH(L877,Ajustes!$B$9:$B$17,0))),"el estado no es de la lista",IF(E877="","falta el cliente",IF(OR(AND(C877&lt;&gt;"",NOT(ISNUMBER(C877))),AND(I877&lt;&gt;"",NOT(ISNUMBER(I877))),AND(M877&lt;&gt;"",NOT(ISNUMBER(M877))),AND(N877&lt;&gt;"",NOT(ISNUMBER(N877)))),"hay una fecha mal escrita",IF(AND(H877&lt;&gt;"",NOT(ISNUMBER(H877))),"el importe no es un número",IF(C877="","falta «Recibido el»",IF(AND(L877&lt;&gt;"Recibido",L877&lt;&gt;"Anulado",I877=""),"falta la entrega acordada",IF(AND(L877&lt;&gt;"Recibido",L877&lt;&gt;"Anulado",M877=""),"falta la fecha del estado",IF(AND(OR(L877="Entregado",L877="Facturado",L877="Cobrado"),N877=""),"falta «Entregado el»",IF(AND(N877&lt;&gt;"",OR(L877="Recibido",L877="Confirmado",L877="Preparado",L877="En reparto")),"tiene «Entregado el»: cambia el estado",IF(OR(INT(C877)&gt;INT(Ajustes!$C$5),AND(M877&lt;&gt;"",INT(M877)&gt;INT(Ajustes!$C$5)),AND(N877&lt;&gt;"",INT(N877)&gt;INT(Ajustes!$C$5))),"hay una fecha posterior a hoy",IF(AND(M877&lt;&gt;"",INT(M877)&lt;INT(C877)),"la fecha del estado es anterior a «Recibido el»",IF(AND(N877&lt;&gt;"",INT(N877)&lt;INT(C877)),"«Entregado el» es anterior a «Recibido el»",""))))))))))))))</f>
        <v/>
      </c>
      <c r="T877">
        <f>IF(COUNTA(B877:P877)&gt;0,1,0)</f>
        <v>0</v>
      </c>
      <c r="U877" t="str">
        <f>IF(T877=0,"",IF(AND(L877="Recibido",M877=""),IF(C877="","",C877),IF(M877="","",M877)))</f>
        <v/>
      </c>
      <c r="V877" t="str">
        <f>IF(OR(T877=0,NOT(ISNUMBER(MATCH(L877,Ajustes!$B$9:$B$17,0)))),"",IF(INDEX(Ajustes!$C$9:$C$17,MATCH(L877,Ajustes!$B$9:$B$17,0))="","",INDEX(Ajustes!$C$9:$C$17,MATCH(L877,Ajustes!$B$9:$B$17,0))))</f>
        <v/>
      </c>
      <c r="W877">
        <f>IF(AND(T877=1,N877="",OR(L877="Recibido",L877="Confirmado",L877="Preparado",L877="En reparto",L877="Incidencia")),1,0)</f>
        <v>0</v>
      </c>
      <c r="X877">
        <f>IF(S877&lt;&gt;"",1,0)</f>
        <v>0</v>
      </c>
      <c r="Y877">
        <f>IF(A877&lt;&gt;"",1,0)</f>
        <v>0</v>
      </c>
      <c r="Z877">
        <f>IF(T877=1,ROW()-5,0)</f>
        <v>0</v>
      </c>
    </row>
    <row r="878">
      <c r="A878" s="21" t="str">
        <f>IF(T878=0,"",IF(S878&lt;&gt;"","Revisa: "&amp;S878,IF(OR(L878="Cobrado",L878="Anulado"),"",IF(AND(N878="",OR(L878="Recibido",L878="Confirmado",L878="Preparado",L878="En reparto",L878="Incidencia"),ISNUMBER(I878),INT(Ajustes!$C$5)&gt;INT(I878)),"Retrasado",IF(OR(L878="Entregado",L878="Facturado"),IF(AND(ISNUMBER(V878),ISNUMBER(N878),INT(Ajustes!$C$5)-INT(N878)&gt;V878),IF(L878="Entregado","Sin facturar","Cobro vencido"),""),IF(AND(ISNUMBER(V878),ISNUMBER(Q878),Q878&gt;V878),INDEX(Ajustes!$E$9:$E$17,MATCH(L878,Ajustes!$B$9:$B$17,0)),""))))))</f>
        <v/>
      </c>
      <c r="B878" s="22" t="n"/>
      <c r="C878" s="23" t="n"/>
      <c r="D878" s="24" t="n"/>
      <c r="E878" s="25" t="n"/>
      <c r="F878" s="25" t="n"/>
      <c r="G878" s="25" t="n"/>
      <c r="H878" s="26" t="n"/>
      <c r="I878" s="23" t="n"/>
      <c r="J878" s="25" t="n"/>
      <c r="K878" s="25" t="n"/>
      <c r="L878" s="25" t="n"/>
      <c r="M878" s="23" t="n"/>
      <c r="N878" s="23" t="n"/>
      <c r="O878" s="27" t="n"/>
      <c r="P878" s="25" t="n"/>
      <c r="Q878" s="28" t="str">
        <f>IF(OR(T878=0,L878="Cobrado",L878="Anulado",NOT(ISNUMBER(U878))),"",MAX(0,INT(Ajustes!$C$5)-INT(U878)))</f>
        <v/>
      </c>
      <c r="R878" s="28" t="str">
        <f>IF(OR(T878=0,L878="Anulado",NOT(ISNUMBER(N878)),NOT(ISNUMBER(I878))),"",IF(INT(N878)=INT(I878),"Sí",IF(INT(N878)&gt;INT(I878),"Tarde","Antes")))</f>
        <v/>
      </c>
      <c r="S878" t="str">
        <f>IF(T878=0,"",IF(L878="","falta el estado",IF(NOT(ISNUMBER(MATCH(L878,Ajustes!$B$9:$B$17,0))),"el estado no es de la lista",IF(E878="","falta el cliente",IF(OR(AND(C878&lt;&gt;"",NOT(ISNUMBER(C878))),AND(I878&lt;&gt;"",NOT(ISNUMBER(I878))),AND(M878&lt;&gt;"",NOT(ISNUMBER(M878))),AND(N878&lt;&gt;"",NOT(ISNUMBER(N878)))),"hay una fecha mal escrita",IF(AND(H878&lt;&gt;"",NOT(ISNUMBER(H878))),"el importe no es un número",IF(C878="","falta «Recibido el»",IF(AND(L878&lt;&gt;"Recibido",L878&lt;&gt;"Anulado",I878=""),"falta la entrega acordada",IF(AND(L878&lt;&gt;"Recibido",L878&lt;&gt;"Anulado",M878=""),"falta la fecha del estado",IF(AND(OR(L878="Entregado",L878="Facturado",L878="Cobrado"),N878=""),"falta «Entregado el»",IF(AND(N878&lt;&gt;"",OR(L878="Recibido",L878="Confirmado",L878="Preparado",L878="En reparto")),"tiene «Entregado el»: cambia el estado",IF(OR(INT(C878)&gt;INT(Ajustes!$C$5),AND(M878&lt;&gt;"",INT(M878)&gt;INT(Ajustes!$C$5)),AND(N878&lt;&gt;"",INT(N878)&gt;INT(Ajustes!$C$5))),"hay una fecha posterior a hoy",IF(AND(M878&lt;&gt;"",INT(M878)&lt;INT(C878)),"la fecha del estado es anterior a «Recibido el»",IF(AND(N878&lt;&gt;"",INT(N878)&lt;INT(C878)),"«Entregado el» es anterior a «Recibido el»",""))))))))))))))</f>
        <v/>
      </c>
      <c r="T878">
        <f>IF(COUNTA(B878:P878)&gt;0,1,0)</f>
        <v>0</v>
      </c>
      <c r="U878" t="str">
        <f>IF(T878=0,"",IF(AND(L878="Recibido",M878=""),IF(C878="","",C878),IF(M878="","",M878)))</f>
        <v/>
      </c>
      <c r="V878" t="str">
        <f>IF(OR(T878=0,NOT(ISNUMBER(MATCH(L878,Ajustes!$B$9:$B$17,0)))),"",IF(INDEX(Ajustes!$C$9:$C$17,MATCH(L878,Ajustes!$B$9:$B$17,0))="","",INDEX(Ajustes!$C$9:$C$17,MATCH(L878,Ajustes!$B$9:$B$17,0))))</f>
        <v/>
      </c>
      <c r="W878">
        <f>IF(AND(T878=1,N878="",OR(L878="Recibido",L878="Confirmado",L878="Preparado",L878="En reparto",L878="Incidencia")),1,0)</f>
        <v>0</v>
      </c>
      <c r="X878">
        <f>IF(S878&lt;&gt;"",1,0)</f>
        <v>0</v>
      </c>
      <c r="Y878">
        <f>IF(A878&lt;&gt;"",1,0)</f>
        <v>0</v>
      </c>
      <c r="Z878">
        <f>IF(T878=1,ROW()-5,0)</f>
        <v>0</v>
      </c>
    </row>
    <row r="879">
      <c r="A879" s="21" t="str">
        <f>IF(T879=0,"",IF(S879&lt;&gt;"","Revisa: "&amp;S879,IF(OR(L879="Cobrado",L879="Anulado"),"",IF(AND(N879="",OR(L879="Recibido",L879="Confirmado",L879="Preparado",L879="En reparto",L879="Incidencia"),ISNUMBER(I879),INT(Ajustes!$C$5)&gt;INT(I879)),"Retrasado",IF(OR(L879="Entregado",L879="Facturado"),IF(AND(ISNUMBER(V879),ISNUMBER(N879),INT(Ajustes!$C$5)-INT(N879)&gt;V879),IF(L879="Entregado","Sin facturar","Cobro vencido"),""),IF(AND(ISNUMBER(V879),ISNUMBER(Q879),Q879&gt;V879),INDEX(Ajustes!$E$9:$E$17,MATCH(L879,Ajustes!$B$9:$B$17,0)),""))))))</f>
        <v/>
      </c>
      <c r="B879" s="22" t="n"/>
      <c r="C879" s="23" t="n"/>
      <c r="D879" s="24" t="n"/>
      <c r="E879" s="25" t="n"/>
      <c r="F879" s="25" t="n"/>
      <c r="G879" s="25" t="n"/>
      <c r="H879" s="26" t="n"/>
      <c r="I879" s="23" t="n"/>
      <c r="J879" s="25" t="n"/>
      <c r="K879" s="25" t="n"/>
      <c r="L879" s="25" t="n"/>
      <c r="M879" s="23" t="n"/>
      <c r="N879" s="23" t="n"/>
      <c r="O879" s="27" t="n"/>
      <c r="P879" s="25" t="n"/>
      <c r="Q879" s="28" t="str">
        <f>IF(OR(T879=0,L879="Cobrado",L879="Anulado",NOT(ISNUMBER(U879))),"",MAX(0,INT(Ajustes!$C$5)-INT(U879)))</f>
        <v/>
      </c>
      <c r="R879" s="28" t="str">
        <f>IF(OR(T879=0,L879="Anulado",NOT(ISNUMBER(N879)),NOT(ISNUMBER(I879))),"",IF(INT(N879)=INT(I879),"Sí",IF(INT(N879)&gt;INT(I879),"Tarde","Antes")))</f>
        <v/>
      </c>
      <c r="S879" t="str">
        <f>IF(T879=0,"",IF(L879="","falta el estado",IF(NOT(ISNUMBER(MATCH(L879,Ajustes!$B$9:$B$17,0))),"el estado no es de la lista",IF(E879="","falta el cliente",IF(OR(AND(C879&lt;&gt;"",NOT(ISNUMBER(C879))),AND(I879&lt;&gt;"",NOT(ISNUMBER(I879))),AND(M879&lt;&gt;"",NOT(ISNUMBER(M879))),AND(N879&lt;&gt;"",NOT(ISNUMBER(N879)))),"hay una fecha mal escrita",IF(AND(H879&lt;&gt;"",NOT(ISNUMBER(H879))),"el importe no es un número",IF(C879="","falta «Recibido el»",IF(AND(L879&lt;&gt;"Recibido",L879&lt;&gt;"Anulado",I879=""),"falta la entrega acordada",IF(AND(L879&lt;&gt;"Recibido",L879&lt;&gt;"Anulado",M879=""),"falta la fecha del estado",IF(AND(OR(L879="Entregado",L879="Facturado",L879="Cobrado"),N879=""),"falta «Entregado el»",IF(AND(N879&lt;&gt;"",OR(L879="Recibido",L879="Confirmado",L879="Preparado",L879="En reparto")),"tiene «Entregado el»: cambia el estado",IF(OR(INT(C879)&gt;INT(Ajustes!$C$5),AND(M879&lt;&gt;"",INT(M879)&gt;INT(Ajustes!$C$5)),AND(N879&lt;&gt;"",INT(N879)&gt;INT(Ajustes!$C$5))),"hay una fecha posterior a hoy",IF(AND(M879&lt;&gt;"",INT(M879)&lt;INT(C879)),"la fecha del estado es anterior a «Recibido el»",IF(AND(N879&lt;&gt;"",INT(N879)&lt;INT(C879)),"«Entregado el» es anterior a «Recibido el»",""))))))))))))))</f>
        <v/>
      </c>
      <c r="T879">
        <f>IF(COUNTA(B879:P879)&gt;0,1,0)</f>
        <v>0</v>
      </c>
      <c r="U879" t="str">
        <f>IF(T879=0,"",IF(AND(L879="Recibido",M879=""),IF(C879="","",C879),IF(M879="","",M879)))</f>
        <v/>
      </c>
      <c r="V879" t="str">
        <f>IF(OR(T879=0,NOT(ISNUMBER(MATCH(L879,Ajustes!$B$9:$B$17,0)))),"",IF(INDEX(Ajustes!$C$9:$C$17,MATCH(L879,Ajustes!$B$9:$B$17,0))="","",INDEX(Ajustes!$C$9:$C$17,MATCH(L879,Ajustes!$B$9:$B$17,0))))</f>
        <v/>
      </c>
      <c r="W879">
        <f>IF(AND(T879=1,N879="",OR(L879="Recibido",L879="Confirmado",L879="Preparado",L879="En reparto",L879="Incidencia")),1,0)</f>
        <v>0</v>
      </c>
      <c r="X879">
        <f>IF(S879&lt;&gt;"",1,0)</f>
        <v>0</v>
      </c>
      <c r="Y879">
        <f>IF(A879&lt;&gt;"",1,0)</f>
        <v>0</v>
      </c>
      <c r="Z879">
        <f>IF(T879=1,ROW()-5,0)</f>
        <v>0</v>
      </c>
    </row>
    <row r="880">
      <c r="A880" s="21" t="str">
        <f>IF(T880=0,"",IF(S880&lt;&gt;"","Revisa: "&amp;S880,IF(OR(L880="Cobrado",L880="Anulado"),"",IF(AND(N880="",OR(L880="Recibido",L880="Confirmado",L880="Preparado",L880="En reparto",L880="Incidencia"),ISNUMBER(I880),INT(Ajustes!$C$5)&gt;INT(I880)),"Retrasado",IF(OR(L880="Entregado",L880="Facturado"),IF(AND(ISNUMBER(V880),ISNUMBER(N880),INT(Ajustes!$C$5)-INT(N880)&gt;V880),IF(L880="Entregado","Sin facturar","Cobro vencido"),""),IF(AND(ISNUMBER(V880),ISNUMBER(Q880),Q880&gt;V880),INDEX(Ajustes!$E$9:$E$17,MATCH(L880,Ajustes!$B$9:$B$17,0)),""))))))</f>
        <v/>
      </c>
      <c r="B880" s="22" t="n"/>
      <c r="C880" s="23" t="n"/>
      <c r="D880" s="24" t="n"/>
      <c r="E880" s="25" t="n"/>
      <c r="F880" s="25" t="n"/>
      <c r="G880" s="25" t="n"/>
      <c r="H880" s="26" t="n"/>
      <c r="I880" s="23" t="n"/>
      <c r="J880" s="25" t="n"/>
      <c r="K880" s="25" t="n"/>
      <c r="L880" s="25" t="n"/>
      <c r="M880" s="23" t="n"/>
      <c r="N880" s="23" t="n"/>
      <c r="O880" s="27" t="n"/>
      <c r="P880" s="25" t="n"/>
      <c r="Q880" s="28" t="str">
        <f>IF(OR(T880=0,L880="Cobrado",L880="Anulado",NOT(ISNUMBER(U880))),"",MAX(0,INT(Ajustes!$C$5)-INT(U880)))</f>
        <v/>
      </c>
      <c r="R880" s="28" t="str">
        <f>IF(OR(T880=0,L880="Anulado",NOT(ISNUMBER(N880)),NOT(ISNUMBER(I880))),"",IF(INT(N880)=INT(I880),"Sí",IF(INT(N880)&gt;INT(I880),"Tarde","Antes")))</f>
        <v/>
      </c>
      <c r="S880" t="str">
        <f>IF(T880=0,"",IF(L880="","falta el estado",IF(NOT(ISNUMBER(MATCH(L880,Ajustes!$B$9:$B$17,0))),"el estado no es de la lista",IF(E880="","falta el cliente",IF(OR(AND(C880&lt;&gt;"",NOT(ISNUMBER(C880))),AND(I880&lt;&gt;"",NOT(ISNUMBER(I880))),AND(M880&lt;&gt;"",NOT(ISNUMBER(M880))),AND(N880&lt;&gt;"",NOT(ISNUMBER(N880)))),"hay una fecha mal escrita",IF(AND(H880&lt;&gt;"",NOT(ISNUMBER(H880))),"el importe no es un número",IF(C880="","falta «Recibido el»",IF(AND(L880&lt;&gt;"Recibido",L880&lt;&gt;"Anulado",I880=""),"falta la entrega acordada",IF(AND(L880&lt;&gt;"Recibido",L880&lt;&gt;"Anulado",M880=""),"falta la fecha del estado",IF(AND(OR(L880="Entregado",L880="Facturado",L880="Cobrado"),N880=""),"falta «Entregado el»",IF(AND(N880&lt;&gt;"",OR(L880="Recibido",L880="Confirmado",L880="Preparado",L880="En reparto")),"tiene «Entregado el»: cambia el estado",IF(OR(INT(C880)&gt;INT(Ajustes!$C$5),AND(M880&lt;&gt;"",INT(M880)&gt;INT(Ajustes!$C$5)),AND(N880&lt;&gt;"",INT(N880)&gt;INT(Ajustes!$C$5))),"hay una fecha posterior a hoy",IF(AND(M880&lt;&gt;"",INT(M880)&lt;INT(C880)),"la fecha del estado es anterior a «Recibido el»",IF(AND(N880&lt;&gt;"",INT(N880)&lt;INT(C880)),"«Entregado el» es anterior a «Recibido el»",""))))))))))))))</f>
        <v/>
      </c>
      <c r="T880">
        <f>IF(COUNTA(B880:P880)&gt;0,1,0)</f>
        <v>0</v>
      </c>
      <c r="U880" t="str">
        <f>IF(T880=0,"",IF(AND(L880="Recibido",M880=""),IF(C880="","",C880),IF(M880="","",M880)))</f>
        <v/>
      </c>
      <c r="V880" t="str">
        <f>IF(OR(T880=0,NOT(ISNUMBER(MATCH(L880,Ajustes!$B$9:$B$17,0)))),"",IF(INDEX(Ajustes!$C$9:$C$17,MATCH(L880,Ajustes!$B$9:$B$17,0))="","",INDEX(Ajustes!$C$9:$C$17,MATCH(L880,Ajustes!$B$9:$B$17,0))))</f>
        <v/>
      </c>
      <c r="W880">
        <f>IF(AND(T880=1,N880="",OR(L880="Recibido",L880="Confirmado",L880="Preparado",L880="En reparto",L880="Incidencia")),1,0)</f>
        <v>0</v>
      </c>
      <c r="X880">
        <f>IF(S880&lt;&gt;"",1,0)</f>
        <v>0</v>
      </c>
      <c r="Y880">
        <f>IF(A880&lt;&gt;"",1,0)</f>
        <v>0</v>
      </c>
      <c r="Z880">
        <f>IF(T880=1,ROW()-5,0)</f>
        <v>0</v>
      </c>
    </row>
    <row r="881">
      <c r="A881" s="21" t="str">
        <f>IF(T881=0,"",IF(S881&lt;&gt;"","Revisa: "&amp;S881,IF(OR(L881="Cobrado",L881="Anulado"),"",IF(AND(N881="",OR(L881="Recibido",L881="Confirmado",L881="Preparado",L881="En reparto",L881="Incidencia"),ISNUMBER(I881),INT(Ajustes!$C$5)&gt;INT(I881)),"Retrasado",IF(OR(L881="Entregado",L881="Facturado"),IF(AND(ISNUMBER(V881),ISNUMBER(N881),INT(Ajustes!$C$5)-INT(N881)&gt;V881),IF(L881="Entregado","Sin facturar","Cobro vencido"),""),IF(AND(ISNUMBER(V881),ISNUMBER(Q881),Q881&gt;V881),INDEX(Ajustes!$E$9:$E$17,MATCH(L881,Ajustes!$B$9:$B$17,0)),""))))))</f>
        <v/>
      </c>
      <c r="B881" s="22" t="n"/>
      <c r="C881" s="23" t="n"/>
      <c r="D881" s="24" t="n"/>
      <c r="E881" s="25" t="n"/>
      <c r="F881" s="25" t="n"/>
      <c r="G881" s="25" t="n"/>
      <c r="H881" s="26" t="n"/>
      <c r="I881" s="23" t="n"/>
      <c r="J881" s="25" t="n"/>
      <c r="K881" s="25" t="n"/>
      <c r="L881" s="25" t="n"/>
      <c r="M881" s="23" t="n"/>
      <c r="N881" s="23" t="n"/>
      <c r="O881" s="27" t="n"/>
      <c r="P881" s="25" t="n"/>
      <c r="Q881" s="28" t="str">
        <f>IF(OR(T881=0,L881="Cobrado",L881="Anulado",NOT(ISNUMBER(U881))),"",MAX(0,INT(Ajustes!$C$5)-INT(U881)))</f>
        <v/>
      </c>
      <c r="R881" s="28" t="str">
        <f>IF(OR(T881=0,L881="Anulado",NOT(ISNUMBER(N881)),NOT(ISNUMBER(I881))),"",IF(INT(N881)=INT(I881),"Sí",IF(INT(N881)&gt;INT(I881),"Tarde","Antes")))</f>
        <v/>
      </c>
      <c r="S881" t="str">
        <f>IF(T881=0,"",IF(L881="","falta el estado",IF(NOT(ISNUMBER(MATCH(L881,Ajustes!$B$9:$B$17,0))),"el estado no es de la lista",IF(E881="","falta el cliente",IF(OR(AND(C881&lt;&gt;"",NOT(ISNUMBER(C881))),AND(I881&lt;&gt;"",NOT(ISNUMBER(I881))),AND(M881&lt;&gt;"",NOT(ISNUMBER(M881))),AND(N881&lt;&gt;"",NOT(ISNUMBER(N881)))),"hay una fecha mal escrita",IF(AND(H881&lt;&gt;"",NOT(ISNUMBER(H881))),"el importe no es un número",IF(C881="","falta «Recibido el»",IF(AND(L881&lt;&gt;"Recibido",L881&lt;&gt;"Anulado",I881=""),"falta la entrega acordada",IF(AND(L881&lt;&gt;"Recibido",L881&lt;&gt;"Anulado",M881=""),"falta la fecha del estado",IF(AND(OR(L881="Entregado",L881="Facturado",L881="Cobrado"),N881=""),"falta «Entregado el»",IF(AND(N881&lt;&gt;"",OR(L881="Recibido",L881="Confirmado",L881="Preparado",L881="En reparto")),"tiene «Entregado el»: cambia el estado",IF(OR(INT(C881)&gt;INT(Ajustes!$C$5),AND(M881&lt;&gt;"",INT(M881)&gt;INT(Ajustes!$C$5)),AND(N881&lt;&gt;"",INT(N881)&gt;INT(Ajustes!$C$5))),"hay una fecha posterior a hoy",IF(AND(M881&lt;&gt;"",INT(M881)&lt;INT(C881)),"la fecha del estado es anterior a «Recibido el»",IF(AND(N881&lt;&gt;"",INT(N881)&lt;INT(C881)),"«Entregado el» es anterior a «Recibido el»",""))))))))))))))</f>
        <v/>
      </c>
      <c r="T881">
        <f>IF(COUNTA(B881:P881)&gt;0,1,0)</f>
        <v>0</v>
      </c>
      <c r="U881" t="str">
        <f>IF(T881=0,"",IF(AND(L881="Recibido",M881=""),IF(C881="","",C881),IF(M881="","",M881)))</f>
        <v/>
      </c>
      <c r="V881" t="str">
        <f>IF(OR(T881=0,NOT(ISNUMBER(MATCH(L881,Ajustes!$B$9:$B$17,0)))),"",IF(INDEX(Ajustes!$C$9:$C$17,MATCH(L881,Ajustes!$B$9:$B$17,0))="","",INDEX(Ajustes!$C$9:$C$17,MATCH(L881,Ajustes!$B$9:$B$17,0))))</f>
        <v/>
      </c>
      <c r="W881">
        <f>IF(AND(T881=1,N881="",OR(L881="Recibido",L881="Confirmado",L881="Preparado",L881="En reparto",L881="Incidencia")),1,0)</f>
        <v>0</v>
      </c>
      <c r="X881">
        <f>IF(S881&lt;&gt;"",1,0)</f>
        <v>0</v>
      </c>
      <c r="Y881">
        <f>IF(A881&lt;&gt;"",1,0)</f>
        <v>0</v>
      </c>
      <c r="Z881">
        <f>IF(T881=1,ROW()-5,0)</f>
        <v>0</v>
      </c>
    </row>
    <row r="882">
      <c r="A882" s="21" t="str">
        <f>IF(T882=0,"",IF(S882&lt;&gt;"","Revisa: "&amp;S882,IF(OR(L882="Cobrado",L882="Anulado"),"",IF(AND(N882="",OR(L882="Recibido",L882="Confirmado",L882="Preparado",L882="En reparto",L882="Incidencia"),ISNUMBER(I882),INT(Ajustes!$C$5)&gt;INT(I882)),"Retrasado",IF(OR(L882="Entregado",L882="Facturado"),IF(AND(ISNUMBER(V882),ISNUMBER(N882),INT(Ajustes!$C$5)-INT(N882)&gt;V882),IF(L882="Entregado","Sin facturar","Cobro vencido"),""),IF(AND(ISNUMBER(V882),ISNUMBER(Q882),Q882&gt;V882),INDEX(Ajustes!$E$9:$E$17,MATCH(L882,Ajustes!$B$9:$B$17,0)),""))))))</f>
        <v/>
      </c>
      <c r="B882" s="22" t="n"/>
      <c r="C882" s="23" t="n"/>
      <c r="D882" s="24" t="n"/>
      <c r="E882" s="25" t="n"/>
      <c r="F882" s="25" t="n"/>
      <c r="G882" s="25" t="n"/>
      <c r="H882" s="26" t="n"/>
      <c r="I882" s="23" t="n"/>
      <c r="J882" s="25" t="n"/>
      <c r="K882" s="25" t="n"/>
      <c r="L882" s="25" t="n"/>
      <c r="M882" s="23" t="n"/>
      <c r="N882" s="23" t="n"/>
      <c r="O882" s="27" t="n"/>
      <c r="P882" s="25" t="n"/>
      <c r="Q882" s="28" t="str">
        <f>IF(OR(T882=0,L882="Cobrado",L882="Anulado",NOT(ISNUMBER(U882))),"",MAX(0,INT(Ajustes!$C$5)-INT(U882)))</f>
        <v/>
      </c>
      <c r="R882" s="28" t="str">
        <f>IF(OR(T882=0,L882="Anulado",NOT(ISNUMBER(N882)),NOT(ISNUMBER(I882))),"",IF(INT(N882)=INT(I882),"Sí",IF(INT(N882)&gt;INT(I882),"Tarde","Antes")))</f>
        <v/>
      </c>
      <c r="S882" t="str">
        <f>IF(T882=0,"",IF(L882="","falta el estado",IF(NOT(ISNUMBER(MATCH(L882,Ajustes!$B$9:$B$17,0))),"el estado no es de la lista",IF(E882="","falta el cliente",IF(OR(AND(C882&lt;&gt;"",NOT(ISNUMBER(C882))),AND(I882&lt;&gt;"",NOT(ISNUMBER(I882))),AND(M882&lt;&gt;"",NOT(ISNUMBER(M882))),AND(N882&lt;&gt;"",NOT(ISNUMBER(N882)))),"hay una fecha mal escrita",IF(AND(H882&lt;&gt;"",NOT(ISNUMBER(H882))),"el importe no es un número",IF(C882="","falta «Recibido el»",IF(AND(L882&lt;&gt;"Recibido",L882&lt;&gt;"Anulado",I882=""),"falta la entrega acordada",IF(AND(L882&lt;&gt;"Recibido",L882&lt;&gt;"Anulado",M882=""),"falta la fecha del estado",IF(AND(OR(L882="Entregado",L882="Facturado",L882="Cobrado"),N882=""),"falta «Entregado el»",IF(AND(N882&lt;&gt;"",OR(L882="Recibido",L882="Confirmado",L882="Preparado",L882="En reparto")),"tiene «Entregado el»: cambia el estado",IF(OR(INT(C882)&gt;INT(Ajustes!$C$5),AND(M882&lt;&gt;"",INT(M882)&gt;INT(Ajustes!$C$5)),AND(N882&lt;&gt;"",INT(N882)&gt;INT(Ajustes!$C$5))),"hay una fecha posterior a hoy",IF(AND(M882&lt;&gt;"",INT(M882)&lt;INT(C882)),"la fecha del estado es anterior a «Recibido el»",IF(AND(N882&lt;&gt;"",INT(N882)&lt;INT(C882)),"«Entregado el» es anterior a «Recibido el»",""))))))))))))))</f>
        <v/>
      </c>
      <c r="T882">
        <f>IF(COUNTA(B882:P882)&gt;0,1,0)</f>
        <v>0</v>
      </c>
      <c r="U882" t="str">
        <f>IF(T882=0,"",IF(AND(L882="Recibido",M882=""),IF(C882="","",C882),IF(M882="","",M882)))</f>
        <v/>
      </c>
      <c r="V882" t="str">
        <f>IF(OR(T882=0,NOT(ISNUMBER(MATCH(L882,Ajustes!$B$9:$B$17,0)))),"",IF(INDEX(Ajustes!$C$9:$C$17,MATCH(L882,Ajustes!$B$9:$B$17,0))="","",INDEX(Ajustes!$C$9:$C$17,MATCH(L882,Ajustes!$B$9:$B$17,0))))</f>
        <v/>
      </c>
      <c r="W882">
        <f>IF(AND(T882=1,N882="",OR(L882="Recibido",L882="Confirmado",L882="Preparado",L882="En reparto",L882="Incidencia")),1,0)</f>
        <v>0</v>
      </c>
      <c r="X882">
        <f>IF(S882&lt;&gt;"",1,0)</f>
        <v>0</v>
      </c>
      <c r="Y882">
        <f>IF(A882&lt;&gt;"",1,0)</f>
        <v>0</v>
      </c>
      <c r="Z882">
        <f>IF(T882=1,ROW()-5,0)</f>
        <v>0</v>
      </c>
    </row>
    <row r="883">
      <c r="A883" s="21" t="str">
        <f>IF(T883=0,"",IF(S883&lt;&gt;"","Revisa: "&amp;S883,IF(OR(L883="Cobrado",L883="Anulado"),"",IF(AND(N883="",OR(L883="Recibido",L883="Confirmado",L883="Preparado",L883="En reparto",L883="Incidencia"),ISNUMBER(I883),INT(Ajustes!$C$5)&gt;INT(I883)),"Retrasado",IF(OR(L883="Entregado",L883="Facturado"),IF(AND(ISNUMBER(V883),ISNUMBER(N883),INT(Ajustes!$C$5)-INT(N883)&gt;V883),IF(L883="Entregado","Sin facturar","Cobro vencido"),""),IF(AND(ISNUMBER(V883),ISNUMBER(Q883),Q883&gt;V883),INDEX(Ajustes!$E$9:$E$17,MATCH(L883,Ajustes!$B$9:$B$17,0)),""))))))</f>
        <v/>
      </c>
      <c r="B883" s="22" t="n"/>
      <c r="C883" s="23" t="n"/>
      <c r="D883" s="24" t="n"/>
      <c r="E883" s="25" t="n"/>
      <c r="F883" s="25" t="n"/>
      <c r="G883" s="25" t="n"/>
      <c r="H883" s="26" t="n"/>
      <c r="I883" s="23" t="n"/>
      <c r="J883" s="25" t="n"/>
      <c r="K883" s="25" t="n"/>
      <c r="L883" s="25" t="n"/>
      <c r="M883" s="23" t="n"/>
      <c r="N883" s="23" t="n"/>
      <c r="O883" s="27" t="n"/>
      <c r="P883" s="25" t="n"/>
      <c r="Q883" s="28" t="str">
        <f>IF(OR(T883=0,L883="Cobrado",L883="Anulado",NOT(ISNUMBER(U883))),"",MAX(0,INT(Ajustes!$C$5)-INT(U883)))</f>
        <v/>
      </c>
      <c r="R883" s="28" t="str">
        <f>IF(OR(T883=0,L883="Anulado",NOT(ISNUMBER(N883)),NOT(ISNUMBER(I883))),"",IF(INT(N883)=INT(I883),"Sí",IF(INT(N883)&gt;INT(I883),"Tarde","Antes")))</f>
        <v/>
      </c>
      <c r="S883" t="str">
        <f>IF(T883=0,"",IF(L883="","falta el estado",IF(NOT(ISNUMBER(MATCH(L883,Ajustes!$B$9:$B$17,0))),"el estado no es de la lista",IF(E883="","falta el cliente",IF(OR(AND(C883&lt;&gt;"",NOT(ISNUMBER(C883))),AND(I883&lt;&gt;"",NOT(ISNUMBER(I883))),AND(M883&lt;&gt;"",NOT(ISNUMBER(M883))),AND(N883&lt;&gt;"",NOT(ISNUMBER(N883)))),"hay una fecha mal escrita",IF(AND(H883&lt;&gt;"",NOT(ISNUMBER(H883))),"el importe no es un número",IF(C883="","falta «Recibido el»",IF(AND(L883&lt;&gt;"Recibido",L883&lt;&gt;"Anulado",I883=""),"falta la entrega acordada",IF(AND(L883&lt;&gt;"Recibido",L883&lt;&gt;"Anulado",M883=""),"falta la fecha del estado",IF(AND(OR(L883="Entregado",L883="Facturado",L883="Cobrado"),N883=""),"falta «Entregado el»",IF(AND(N883&lt;&gt;"",OR(L883="Recibido",L883="Confirmado",L883="Preparado",L883="En reparto")),"tiene «Entregado el»: cambia el estado",IF(OR(INT(C883)&gt;INT(Ajustes!$C$5),AND(M883&lt;&gt;"",INT(M883)&gt;INT(Ajustes!$C$5)),AND(N883&lt;&gt;"",INT(N883)&gt;INT(Ajustes!$C$5))),"hay una fecha posterior a hoy",IF(AND(M883&lt;&gt;"",INT(M883)&lt;INT(C883)),"la fecha del estado es anterior a «Recibido el»",IF(AND(N883&lt;&gt;"",INT(N883)&lt;INT(C883)),"«Entregado el» es anterior a «Recibido el»",""))))))))))))))</f>
        <v/>
      </c>
      <c r="T883">
        <f>IF(COUNTA(B883:P883)&gt;0,1,0)</f>
        <v>0</v>
      </c>
      <c r="U883" t="str">
        <f>IF(T883=0,"",IF(AND(L883="Recibido",M883=""),IF(C883="","",C883),IF(M883="","",M883)))</f>
        <v/>
      </c>
      <c r="V883" t="str">
        <f>IF(OR(T883=0,NOT(ISNUMBER(MATCH(L883,Ajustes!$B$9:$B$17,0)))),"",IF(INDEX(Ajustes!$C$9:$C$17,MATCH(L883,Ajustes!$B$9:$B$17,0))="","",INDEX(Ajustes!$C$9:$C$17,MATCH(L883,Ajustes!$B$9:$B$17,0))))</f>
        <v/>
      </c>
      <c r="W883">
        <f>IF(AND(T883=1,N883="",OR(L883="Recibido",L883="Confirmado",L883="Preparado",L883="En reparto",L883="Incidencia")),1,0)</f>
        <v>0</v>
      </c>
      <c r="X883">
        <f>IF(S883&lt;&gt;"",1,0)</f>
        <v>0</v>
      </c>
      <c r="Y883">
        <f>IF(A883&lt;&gt;"",1,0)</f>
        <v>0</v>
      </c>
      <c r="Z883">
        <f>IF(T883=1,ROW()-5,0)</f>
        <v>0</v>
      </c>
    </row>
    <row r="884">
      <c r="A884" s="21" t="str">
        <f>IF(T884=0,"",IF(S884&lt;&gt;"","Revisa: "&amp;S884,IF(OR(L884="Cobrado",L884="Anulado"),"",IF(AND(N884="",OR(L884="Recibido",L884="Confirmado",L884="Preparado",L884="En reparto",L884="Incidencia"),ISNUMBER(I884),INT(Ajustes!$C$5)&gt;INT(I884)),"Retrasado",IF(OR(L884="Entregado",L884="Facturado"),IF(AND(ISNUMBER(V884),ISNUMBER(N884),INT(Ajustes!$C$5)-INT(N884)&gt;V884),IF(L884="Entregado","Sin facturar","Cobro vencido"),""),IF(AND(ISNUMBER(V884),ISNUMBER(Q884),Q884&gt;V884),INDEX(Ajustes!$E$9:$E$17,MATCH(L884,Ajustes!$B$9:$B$17,0)),""))))))</f>
        <v/>
      </c>
      <c r="B884" s="22" t="n"/>
      <c r="C884" s="23" t="n"/>
      <c r="D884" s="24" t="n"/>
      <c r="E884" s="25" t="n"/>
      <c r="F884" s="25" t="n"/>
      <c r="G884" s="25" t="n"/>
      <c r="H884" s="26" t="n"/>
      <c r="I884" s="23" t="n"/>
      <c r="J884" s="25" t="n"/>
      <c r="K884" s="25" t="n"/>
      <c r="L884" s="25" t="n"/>
      <c r="M884" s="23" t="n"/>
      <c r="N884" s="23" t="n"/>
      <c r="O884" s="27" t="n"/>
      <c r="P884" s="25" t="n"/>
      <c r="Q884" s="28" t="str">
        <f>IF(OR(T884=0,L884="Cobrado",L884="Anulado",NOT(ISNUMBER(U884))),"",MAX(0,INT(Ajustes!$C$5)-INT(U884)))</f>
        <v/>
      </c>
      <c r="R884" s="28" t="str">
        <f>IF(OR(T884=0,L884="Anulado",NOT(ISNUMBER(N884)),NOT(ISNUMBER(I884))),"",IF(INT(N884)=INT(I884),"Sí",IF(INT(N884)&gt;INT(I884),"Tarde","Antes")))</f>
        <v/>
      </c>
      <c r="S884" t="str">
        <f>IF(T884=0,"",IF(L884="","falta el estado",IF(NOT(ISNUMBER(MATCH(L884,Ajustes!$B$9:$B$17,0))),"el estado no es de la lista",IF(E884="","falta el cliente",IF(OR(AND(C884&lt;&gt;"",NOT(ISNUMBER(C884))),AND(I884&lt;&gt;"",NOT(ISNUMBER(I884))),AND(M884&lt;&gt;"",NOT(ISNUMBER(M884))),AND(N884&lt;&gt;"",NOT(ISNUMBER(N884)))),"hay una fecha mal escrita",IF(AND(H884&lt;&gt;"",NOT(ISNUMBER(H884))),"el importe no es un número",IF(C884="","falta «Recibido el»",IF(AND(L884&lt;&gt;"Recibido",L884&lt;&gt;"Anulado",I884=""),"falta la entrega acordada",IF(AND(L884&lt;&gt;"Recibido",L884&lt;&gt;"Anulado",M884=""),"falta la fecha del estado",IF(AND(OR(L884="Entregado",L884="Facturado",L884="Cobrado"),N884=""),"falta «Entregado el»",IF(AND(N884&lt;&gt;"",OR(L884="Recibido",L884="Confirmado",L884="Preparado",L884="En reparto")),"tiene «Entregado el»: cambia el estado",IF(OR(INT(C884)&gt;INT(Ajustes!$C$5),AND(M884&lt;&gt;"",INT(M884)&gt;INT(Ajustes!$C$5)),AND(N884&lt;&gt;"",INT(N884)&gt;INT(Ajustes!$C$5))),"hay una fecha posterior a hoy",IF(AND(M884&lt;&gt;"",INT(M884)&lt;INT(C884)),"la fecha del estado es anterior a «Recibido el»",IF(AND(N884&lt;&gt;"",INT(N884)&lt;INT(C884)),"«Entregado el» es anterior a «Recibido el»",""))))))))))))))</f>
        <v/>
      </c>
      <c r="T884">
        <f>IF(COUNTA(B884:P884)&gt;0,1,0)</f>
        <v>0</v>
      </c>
      <c r="U884" t="str">
        <f>IF(T884=0,"",IF(AND(L884="Recibido",M884=""),IF(C884="","",C884),IF(M884="","",M884)))</f>
        <v/>
      </c>
      <c r="V884" t="str">
        <f>IF(OR(T884=0,NOT(ISNUMBER(MATCH(L884,Ajustes!$B$9:$B$17,0)))),"",IF(INDEX(Ajustes!$C$9:$C$17,MATCH(L884,Ajustes!$B$9:$B$17,0))="","",INDEX(Ajustes!$C$9:$C$17,MATCH(L884,Ajustes!$B$9:$B$17,0))))</f>
        <v/>
      </c>
      <c r="W884">
        <f>IF(AND(T884=1,N884="",OR(L884="Recibido",L884="Confirmado",L884="Preparado",L884="En reparto",L884="Incidencia")),1,0)</f>
        <v>0</v>
      </c>
      <c r="X884">
        <f>IF(S884&lt;&gt;"",1,0)</f>
        <v>0</v>
      </c>
      <c r="Y884">
        <f>IF(A884&lt;&gt;"",1,0)</f>
        <v>0</v>
      </c>
      <c r="Z884">
        <f>IF(T884=1,ROW()-5,0)</f>
        <v>0</v>
      </c>
    </row>
    <row r="885">
      <c r="A885" s="21" t="str">
        <f>IF(T885=0,"",IF(S885&lt;&gt;"","Revisa: "&amp;S885,IF(OR(L885="Cobrado",L885="Anulado"),"",IF(AND(N885="",OR(L885="Recibido",L885="Confirmado",L885="Preparado",L885="En reparto",L885="Incidencia"),ISNUMBER(I885),INT(Ajustes!$C$5)&gt;INT(I885)),"Retrasado",IF(OR(L885="Entregado",L885="Facturado"),IF(AND(ISNUMBER(V885),ISNUMBER(N885),INT(Ajustes!$C$5)-INT(N885)&gt;V885),IF(L885="Entregado","Sin facturar","Cobro vencido"),""),IF(AND(ISNUMBER(V885),ISNUMBER(Q885),Q885&gt;V885),INDEX(Ajustes!$E$9:$E$17,MATCH(L885,Ajustes!$B$9:$B$17,0)),""))))))</f>
        <v/>
      </c>
      <c r="B885" s="22" t="n"/>
      <c r="C885" s="23" t="n"/>
      <c r="D885" s="24" t="n"/>
      <c r="E885" s="25" t="n"/>
      <c r="F885" s="25" t="n"/>
      <c r="G885" s="25" t="n"/>
      <c r="H885" s="26" t="n"/>
      <c r="I885" s="23" t="n"/>
      <c r="J885" s="25" t="n"/>
      <c r="K885" s="25" t="n"/>
      <c r="L885" s="25" t="n"/>
      <c r="M885" s="23" t="n"/>
      <c r="N885" s="23" t="n"/>
      <c r="O885" s="27" t="n"/>
      <c r="P885" s="25" t="n"/>
      <c r="Q885" s="28" t="str">
        <f>IF(OR(T885=0,L885="Cobrado",L885="Anulado",NOT(ISNUMBER(U885))),"",MAX(0,INT(Ajustes!$C$5)-INT(U885)))</f>
        <v/>
      </c>
      <c r="R885" s="28" t="str">
        <f>IF(OR(T885=0,L885="Anulado",NOT(ISNUMBER(N885)),NOT(ISNUMBER(I885))),"",IF(INT(N885)=INT(I885),"Sí",IF(INT(N885)&gt;INT(I885),"Tarde","Antes")))</f>
        <v/>
      </c>
      <c r="S885" t="str">
        <f>IF(T885=0,"",IF(L885="","falta el estado",IF(NOT(ISNUMBER(MATCH(L885,Ajustes!$B$9:$B$17,0))),"el estado no es de la lista",IF(E885="","falta el cliente",IF(OR(AND(C885&lt;&gt;"",NOT(ISNUMBER(C885))),AND(I885&lt;&gt;"",NOT(ISNUMBER(I885))),AND(M885&lt;&gt;"",NOT(ISNUMBER(M885))),AND(N885&lt;&gt;"",NOT(ISNUMBER(N885)))),"hay una fecha mal escrita",IF(AND(H885&lt;&gt;"",NOT(ISNUMBER(H885))),"el importe no es un número",IF(C885="","falta «Recibido el»",IF(AND(L885&lt;&gt;"Recibido",L885&lt;&gt;"Anulado",I885=""),"falta la entrega acordada",IF(AND(L885&lt;&gt;"Recibido",L885&lt;&gt;"Anulado",M885=""),"falta la fecha del estado",IF(AND(OR(L885="Entregado",L885="Facturado",L885="Cobrado"),N885=""),"falta «Entregado el»",IF(AND(N885&lt;&gt;"",OR(L885="Recibido",L885="Confirmado",L885="Preparado",L885="En reparto")),"tiene «Entregado el»: cambia el estado",IF(OR(INT(C885)&gt;INT(Ajustes!$C$5),AND(M885&lt;&gt;"",INT(M885)&gt;INT(Ajustes!$C$5)),AND(N885&lt;&gt;"",INT(N885)&gt;INT(Ajustes!$C$5))),"hay una fecha posterior a hoy",IF(AND(M885&lt;&gt;"",INT(M885)&lt;INT(C885)),"la fecha del estado es anterior a «Recibido el»",IF(AND(N885&lt;&gt;"",INT(N885)&lt;INT(C885)),"«Entregado el» es anterior a «Recibido el»",""))))))))))))))</f>
        <v/>
      </c>
      <c r="T885">
        <f>IF(COUNTA(B885:P885)&gt;0,1,0)</f>
        <v>0</v>
      </c>
      <c r="U885" t="str">
        <f>IF(T885=0,"",IF(AND(L885="Recibido",M885=""),IF(C885="","",C885),IF(M885="","",M885)))</f>
        <v/>
      </c>
      <c r="V885" t="str">
        <f>IF(OR(T885=0,NOT(ISNUMBER(MATCH(L885,Ajustes!$B$9:$B$17,0)))),"",IF(INDEX(Ajustes!$C$9:$C$17,MATCH(L885,Ajustes!$B$9:$B$17,0))="","",INDEX(Ajustes!$C$9:$C$17,MATCH(L885,Ajustes!$B$9:$B$17,0))))</f>
        <v/>
      </c>
      <c r="W885">
        <f>IF(AND(T885=1,N885="",OR(L885="Recibido",L885="Confirmado",L885="Preparado",L885="En reparto",L885="Incidencia")),1,0)</f>
        <v>0</v>
      </c>
      <c r="X885">
        <f>IF(S885&lt;&gt;"",1,0)</f>
        <v>0</v>
      </c>
      <c r="Y885">
        <f>IF(A885&lt;&gt;"",1,0)</f>
        <v>0</v>
      </c>
      <c r="Z885">
        <f>IF(T885=1,ROW()-5,0)</f>
        <v>0</v>
      </c>
    </row>
    <row r="886">
      <c r="A886" s="21" t="str">
        <f>IF(T886=0,"",IF(S886&lt;&gt;"","Revisa: "&amp;S886,IF(OR(L886="Cobrado",L886="Anulado"),"",IF(AND(N886="",OR(L886="Recibido",L886="Confirmado",L886="Preparado",L886="En reparto",L886="Incidencia"),ISNUMBER(I886),INT(Ajustes!$C$5)&gt;INT(I886)),"Retrasado",IF(OR(L886="Entregado",L886="Facturado"),IF(AND(ISNUMBER(V886),ISNUMBER(N886),INT(Ajustes!$C$5)-INT(N886)&gt;V886),IF(L886="Entregado","Sin facturar","Cobro vencido"),""),IF(AND(ISNUMBER(V886),ISNUMBER(Q886),Q886&gt;V886),INDEX(Ajustes!$E$9:$E$17,MATCH(L886,Ajustes!$B$9:$B$17,0)),""))))))</f>
        <v/>
      </c>
      <c r="B886" s="22" t="n"/>
      <c r="C886" s="23" t="n"/>
      <c r="D886" s="24" t="n"/>
      <c r="E886" s="25" t="n"/>
      <c r="F886" s="25" t="n"/>
      <c r="G886" s="25" t="n"/>
      <c r="H886" s="26" t="n"/>
      <c r="I886" s="23" t="n"/>
      <c r="J886" s="25" t="n"/>
      <c r="K886" s="25" t="n"/>
      <c r="L886" s="25" t="n"/>
      <c r="M886" s="23" t="n"/>
      <c r="N886" s="23" t="n"/>
      <c r="O886" s="27" t="n"/>
      <c r="P886" s="25" t="n"/>
      <c r="Q886" s="28" t="str">
        <f>IF(OR(T886=0,L886="Cobrado",L886="Anulado",NOT(ISNUMBER(U886))),"",MAX(0,INT(Ajustes!$C$5)-INT(U886)))</f>
        <v/>
      </c>
      <c r="R886" s="28" t="str">
        <f>IF(OR(T886=0,L886="Anulado",NOT(ISNUMBER(N886)),NOT(ISNUMBER(I886))),"",IF(INT(N886)=INT(I886),"Sí",IF(INT(N886)&gt;INT(I886),"Tarde","Antes")))</f>
        <v/>
      </c>
      <c r="S886" t="str">
        <f>IF(T886=0,"",IF(L886="","falta el estado",IF(NOT(ISNUMBER(MATCH(L886,Ajustes!$B$9:$B$17,0))),"el estado no es de la lista",IF(E886="","falta el cliente",IF(OR(AND(C886&lt;&gt;"",NOT(ISNUMBER(C886))),AND(I886&lt;&gt;"",NOT(ISNUMBER(I886))),AND(M886&lt;&gt;"",NOT(ISNUMBER(M886))),AND(N886&lt;&gt;"",NOT(ISNUMBER(N886)))),"hay una fecha mal escrita",IF(AND(H886&lt;&gt;"",NOT(ISNUMBER(H886))),"el importe no es un número",IF(C886="","falta «Recibido el»",IF(AND(L886&lt;&gt;"Recibido",L886&lt;&gt;"Anulado",I886=""),"falta la entrega acordada",IF(AND(L886&lt;&gt;"Recibido",L886&lt;&gt;"Anulado",M886=""),"falta la fecha del estado",IF(AND(OR(L886="Entregado",L886="Facturado",L886="Cobrado"),N886=""),"falta «Entregado el»",IF(AND(N886&lt;&gt;"",OR(L886="Recibido",L886="Confirmado",L886="Preparado",L886="En reparto")),"tiene «Entregado el»: cambia el estado",IF(OR(INT(C886)&gt;INT(Ajustes!$C$5),AND(M886&lt;&gt;"",INT(M886)&gt;INT(Ajustes!$C$5)),AND(N886&lt;&gt;"",INT(N886)&gt;INT(Ajustes!$C$5))),"hay una fecha posterior a hoy",IF(AND(M886&lt;&gt;"",INT(M886)&lt;INT(C886)),"la fecha del estado es anterior a «Recibido el»",IF(AND(N886&lt;&gt;"",INT(N886)&lt;INT(C886)),"«Entregado el» es anterior a «Recibido el»",""))))))))))))))</f>
        <v/>
      </c>
      <c r="T886">
        <f>IF(COUNTA(B886:P886)&gt;0,1,0)</f>
        <v>0</v>
      </c>
      <c r="U886" t="str">
        <f>IF(T886=0,"",IF(AND(L886="Recibido",M886=""),IF(C886="","",C886),IF(M886="","",M886)))</f>
        <v/>
      </c>
      <c r="V886" t="str">
        <f>IF(OR(T886=0,NOT(ISNUMBER(MATCH(L886,Ajustes!$B$9:$B$17,0)))),"",IF(INDEX(Ajustes!$C$9:$C$17,MATCH(L886,Ajustes!$B$9:$B$17,0))="","",INDEX(Ajustes!$C$9:$C$17,MATCH(L886,Ajustes!$B$9:$B$17,0))))</f>
        <v/>
      </c>
      <c r="W886">
        <f>IF(AND(T886=1,N886="",OR(L886="Recibido",L886="Confirmado",L886="Preparado",L886="En reparto",L886="Incidencia")),1,0)</f>
        <v>0</v>
      </c>
      <c r="X886">
        <f>IF(S886&lt;&gt;"",1,0)</f>
        <v>0</v>
      </c>
      <c r="Y886">
        <f>IF(A886&lt;&gt;"",1,0)</f>
        <v>0</v>
      </c>
      <c r="Z886">
        <f>IF(T886=1,ROW()-5,0)</f>
        <v>0</v>
      </c>
    </row>
    <row r="887">
      <c r="A887" s="21" t="str">
        <f>IF(T887=0,"",IF(S887&lt;&gt;"","Revisa: "&amp;S887,IF(OR(L887="Cobrado",L887="Anulado"),"",IF(AND(N887="",OR(L887="Recibido",L887="Confirmado",L887="Preparado",L887="En reparto",L887="Incidencia"),ISNUMBER(I887),INT(Ajustes!$C$5)&gt;INT(I887)),"Retrasado",IF(OR(L887="Entregado",L887="Facturado"),IF(AND(ISNUMBER(V887),ISNUMBER(N887),INT(Ajustes!$C$5)-INT(N887)&gt;V887),IF(L887="Entregado","Sin facturar","Cobro vencido"),""),IF(AND(ISNUMBER(V887),ISNUMBER(Q887),Q887&gt;V887),INDEX(Ajustes!$E$9:$E$17,MATCH(L887,Ajustes!$B$9:$B$17,0)),""))))))</f>
        <v/>
      </c>
      <c r="B887" s="22" t="n"/>
      <c r="C887" s="23" t="n"/>
      <c r="D887" s="24" t="n"/>
      <c r="E887" s="25" t="n"/>
      <c r="F887" s="25" t="n"/>
      <c r="G887" s="25" t="n"/>
      <c r="H887" s="26" t="n"/>
      <c r="I887" s="23" t="n"/>
      <c r="J887" s="25" t="n"/>
      <c r="K887" s="25" t="n"/>
      <c r="L887" s="25" t="n"/>
      <c r="M887" s="23" t="n"/>
      <c r="N887" s="23" t="n"/>
      <c r="O887" s="27" t="n"/>
      <c r="P887" s="25" t="n"/>
      <c r="Q887" s="28" t="str">
        <f>IF(OR(T887=0,L887="Cobrado",L887="Anulado",NOT(ISNUMBER(U887))),"",MAX(0,INT(Ajustes!$C$5)-INT(U887)))</f>
        <v/>
      </c>
      <c r="R887" s="28" t="str">
        <f>IF(OR(T887=0,L887="Anulado",NOT(ISNUMBER(N887)),NOT(ISNUMBER(I887))),"",IF(INT(N887)=INT(I887),"Sí",IF(INT(N887)&gt;INT(I887),"Tarde","Antes")))</f>
        <v/>
      </c>
      <c r="S887" t="str">
        <f>IF(T887=0,"",IF(L887="","falta el estado",IF(NOT(ISNUMBER(MATCH(L887,Ajustes!$B$9:$B$17,0))),"el estado no es de la lista",IF(E887="","falta el cliente",IF(OR(AND(C887&lt;&gt;"",NOT(ISNUMBER(C887))),AND(I887&lt;&gt;"",NOT(ISNUMBER(I887))),AND(M887&lt;&gt;"",NOT(ISNUMBER(M887))),AND(N887&lt;&gt;"",NOT(ISNUMBER(N887)))),"hay una fecha mal escrita",IF(AND(H887&lt;&gt;"",NOT(ISNUMBER(H887))),"el importe no es un número",IF(C887="","falta «Recibido el»",IF(AND(L887&lt;&gt;"Recibido",L887&lt;&gt;"Anulado",I887=""),"falta la entrega acordada",IF(AND(L887&lt;&gt;"Recibido",L887&lt;&gt;"Anulado",M887=""),"falta la fecha del estado",IF(AND(OR(L887="Entregado",L887="Facturado",L887="Cobrado"),N887=""),"falta «Entregado el»",IF(AND(N887&lt;&gt;"",OR(L887="Recibido",L887="Confirmado",L887="Preparado",L887="En reparto")),"tiene «Entregado el»: cambia el estado",IF(OR(INT(C887)&gt;INT(Ajustes!$C$5),AND(M887&lt;&gt;"",INT(M887)&gt;INT(Ajustes!$C$5)),AND(N887&lt;&gt;"",INT(N887)&gt;INT(Ajustes!$C$5))),"hay una fecha posterior a hoy",IF(AND(M887&lt;&gt;"",INT(M887)&lt;INT(C887)),"la fecha del estado es anterior a «Recibido el»",IF(AND(N887&lt;&gt;"",INT(N887)&lt;INT(C887)),"«Entregado el» es anterior a «Recibido el»",""))))))))))))))</f>
        <v/>
      </c>
      <c r="T887">
        <f>IF(COUNTA(B887:P887)&gt;0,1,0)</f>
        <v>0</v>
      </c>
      <c r="U887" t="str">
        <f>IF(T887=0,"",IF(AND(L887="Recibido",M887=""),IF(C887="","",C887),IF(M887="","",M887)))</f>
        <v/>
      </c>
      <c r="V887" t="str">
        <f>IF(OR(T887=0,NOT(ISNUMBER(MATCH(L887,Ajustes!$B$9:$B$17,0)))),"",IF(INDEX(Ajustes!$C$9:$C$17,MATCH(L887,Ajustes!$B$9:$B$17,0))="","",INDEX(Ajustes!$C$9:$C$17,MATCH(L887,Ajustes!$B$9:$B$17,0))))</f>
        <v/>
      </c>
      <c r="W887">
        <f>IF(AND(T887=1,N887="",OR(L887="Recibido",L887="Confirmado",L887="Preparado",L887="En reparto",L887="Incidencia")),1,0)</f>
        <v>0</v>
      </c>
      <c r="X887">
        <f>IF(S887&lt;&gt;"",1,0)</f>
        <v>0</v>
      </c>
      <c r="Y887">
        <f>IF(A887&lt;&gt;"",1,0)</f>
        <v>0</v>
      </c>
      <c r="Z887">
        <f>IF(T887=1,ROW()-5,0)</f>
        <v>0</v>
      </c>
    </row>
    <row r="888">
      <c r="A888" s="21" t="str">
        <f>IF(T888=0,"",IF(S888&lt;&gt;"","Revisa: "&amp;S888,IF(OR(L888="Cobrado",L888="Anulado"),"",IF(AND(N888="",OR(L888="Recibido",L888="Confirmado",L888="Preparado",L888="En reparto",L888="Incidencia"),ISNUMBER(I888),INT(Ajustes!$C$5)&gt;INT(I888)),"Retrasado",IF(OR(L888="Entregado",L888="Facturado"),IF(AND(ISNUMBER(V888),ISNUMBER(N888),INT(Ajustes!$C$5)-INT(N888)&gt;V888),IF(L888="Entregado","Sin facturar","Cobro vencido"),""),IF(AND(ISNUMBER(V888),ISNUMBER(Q888),Q888&gt;V888),INDEX(Ajustes!$E$9:$E$17,MATCH(L888,Ajustes!$B$9:$B$17,0)),""))))))</f>
        <v/>
      </c>
      <c r="B888" s="22" t="n"/>
      <c r="C888" s="23" t="n"/>
      <c r="D888" s="24" t="n"/>
      <c r="E888" s="25" t="n"/>
      <c r="F888" s="25" t="n"/>
      <c r="G888" s="25" t="n"/>
      <c r="H888" s="26" t="n"/>
      <c r="I888" s="23" t="n"/>
      <c r="J888" s="25" t="n"/>
      <c r="K888" s="25" t="n"/>
      <c r="L888" s="25" t="n"/>
      <c r="M888" s="23" t="n"/>
      <c r="N888" s="23" t="n"/>
      <c r="O888" s="27" t="n"/>
      <c r="P888" s="25" t="n"/>
      <c r="Q888" s="28" t="str">
        <f>IF(OR(T888=0,L888="Cobrado",L888="Anulado",NOT(ISNUMBER(U888))),"",MAX(0,INT(Ajustes!$C$5)-INT(U888)))</f>
        <v/>
      </c>
      <c r="R888" s="28" t="str">
        <f>IF(OR(T888=0,L888="Anulado",NOT(ISNUMBER(N888)),NOT(ISNUMBER(I888))),"",IF(INT(N888)=INT(I888),"Sí",IF(INT(N888)&gt;INT(I888),"Tarde","Antes")))</f>
        <v/>
      </c>
      <c r="S888" t="str">
        <f>IF(T888=0,"",IF(L888="","falta el estado",IF(NOT(ISNUMBER(MATCH(L888,Ajustes!$B$9:$B$17,0))),"el estado no es de la lista",IF(E888="","falta el cliente",IF(OR(AND(C888&lt;&gt;"",NOT(ISNUMBER(C888))),AND(I888&lt;&gt;"",NOT(ISNUMBER(I888))),AND(M888&lt;&gt;"",NOT(ISNUMBER(M888))),AND(N888&lt;&gt;"",NOT(ISNUMBER(N888)))),"hay una fecha mal escrita",IF(AND(H888&lt;&gt;"",NOT(ISNUMBER(H888))),"el importe no es un número",IF(C888="","falta «Recibido el»",IF(AND(L888&lt;&gt;"Recibido",L888&lt;&gt;"Anulado",I888=""),"falta la entrega acordada",IF(AND(L888&lt;&gt;"Recibido",L888&lt;&gt;"Anulado",M888=""),"falta la fecha del estado",IF(AND(OR(L888="Entregado",L888="Facturado",L888="Cobrado"),N888=""),"falta «Entregado el»",IF(AND(N888&lt;&gt;"",OR(L888="Recibido",L888="Confirmado",L888="Preparado",L888="En reparto")),"tiene «Entregado el»: cambia el estado",IF(OR(INT(C888)&gt;INT(Ajustes!$C$5),AND(M888&lt;&gt;"",INT(M888)&gt;INT(Ajustes!$C$5)),AND(N888&lt;&gt;"",INT(N888)&gt;INT(Ajustes!$C$5))),"hay una fecha posterior a hoy",IF(AND(M888&lt;&gt;"",INT(M888)&lt;INT(C888)),"la fecha del estado es anterior a «Recibido el»",IF(AND(N888&lt;&gt;"",INT(N888)&lt;INT(C888)),"«Entregado el» es anterior a «Recibido el»",""))))))))))))))</f>
        <v/>
      </c>
      <c r="T888">
        <f>IF(COUNTA(B888:P888)&gt;0,1,0)</f>
        <v>0</v>
      </c>
      <c r="U888" t="str">
        <f>IF(T888=0,"",IF(AND(L888="Recibido",M888=""),IF(C888="","",C888),IF(M888="","",M888)))</f>
        <v/>
      </c>
      <c r="V888" t="str">
        <f>IF(OR(T888=0,NOT(ISNUMBER(MATCH(L888,Ajustes!$B$9:$B$17,0)))),"",IF(INDEX(Ajustes!$C$9:$C$17,MATCH(L888,Ajustes!$B$9:$B$17,0))="","",INDEX(Ajustes!$C$9:$C$17,MATCH(L888,Ajustes!$B$9:$B$17,0))))</f>
        <v/>
      </c>
      <c r="W888">
        <f>IF(AND(T888=1,N888="",OR(L888="Recibido",L888="Confirmado",L888="Preparado",L888="En reparto",L888="Incidencia")),1,0)</f>
        <v>0</v>
      </c>
      <c r="X888">
        <f>IF(S888&lt;&gt;"",1,0)</f>
        <v>0</v>
      </c>
      <c r="Y888">
        <f>IF(A888&lt;&gt;"",1,0)</f>
        <v>0</v>
      </c>
      <c r="Z888">
        <f>IF(T888=1,ROW()-5,0)</f>
        <v>0</v>
      </c>
    </row>
    <row r="889">
      <c r="A889" s="21" t="str">
        <f>IF(T889=0,"",IF(S889&lt;&gt;"","Revisa: "&amp;S889,IF(OR(L889="Cobrado",L889="Anulado"),"",IF(AND(N889="",OR(L889="Recibido",L889="Confirmado",L889="Preparado",L889="En reparto",L889="Incidencia"),ISNUMBER(I889),INT(Ajustes!$C$5)&gt;INT(I889)),"Retrasado",IF(OR(L889="Entregado",L889="Facturado"),IF(AND(ISNUMBER(V889),ISNUMBER(N889),INT(Ajustes!$C$5)-INT(N889)&gt;V889),IF(L889="Entregado","Sin facturar","Cobro vencido"),""),IF(AND(ISNUMBER(V889),ISNUMBER(Q889),Q889&gt;V889),INDEX(Ajustes!$E$9:$E$17,MATCH(L889,Ajustes!$B$9:$B$17,0)),""))))))</f>
        <v/>
      </c>
      <c r="B889" s="22" t="n"/>
      <c r="C889" s="23" t="n"/>
      <c r="D889" s="24" t="n"/>
      <c r="E889" s="25" t="n"/>
      <c r="F889" s="25" t="n"/>
      <c r="G889" s="25" t="n"/>
      <c r="H889" s="26" t="n"/>
      <c r="I889" s="23" t="n"/>
      <c r="J889" s="25" t="n"/>
      <c r="K889" s="25" t="n"/>
      <c r="L889" s="25" t="n"/>
      <c r="M889" s="23" t="n"/>
      <c r="N889" s="23" t="n"/>
      <c r="O889" s="27" t="n"/>
      <c r="P889" s="25" t="n"/>
      <c r="Q889" s="28" t="str">
        <f>IF(OR(T889=0,L889="Cobrado",L889="Anulado",NOT(ISNUMBER(U889))),"",MAX(0,INT(Ajustes!$C$5)-INT(U889)))</f>
        <v/>
      </c>
      <c r="R889" s="28" t="str">
        <f>IF(OR(T889=0,L889="Anulado",NOT(ISNUMBER(N889)),NOT(ISNUMBER(I889))),"",IF(INT(N889)=INT(I889),"Sí",IF(INT(N889)&gt;INT(I889),"Tarde","Antes")))</f>
        <v/>
      </c>
      <c r="S889" t="str">
        <f>IF(T889=0,"",IF(L889="","falta el estado",IF(NOT(ISNUMBER(MATCH(L889,Ajustes!$B$9:$B$17,0))),"el estado no es de la lista",IF(E889="","falta el cliente",IF(OR(AND(C889&lt;&gt;"",NOT(ISNUMBER(C889))),AND(I889&lt;&gt;"",NOT(ISNUMBER(I889))),AND(M889&lt;&gt;"",NOT(ISNUMBER(M889))),AND(N889&lt;&gt;"",NOT(ISNUMBER(N889)))),"hay una fecha mal escrita",IF(AND(H889&lt;&gt;"",NOT(ISNUMBER(H889))),"el importe no es un número",IF(C889="","falta «Recibido el»",IF(AND(L889&lt;&gt;"Recibido",L889&lt;&gt;"Anulado",I889=""),"falta la entrega acordada",IF(AND(L889&lt;&gt;"Recibido",L889&lt;&gt;"Anulado",M889=""),"falta la fecha del estado",IF(AND(OR(L889="Entregado",L889="Facturado",L889="Cobrado"),N889=""),"falta «Entregado el»",IF(AND(N889&lt;&gt;"",OR(L889="Recibido",L889="Confirmado",L889="Preparado",L889="En reparto")),"tiene «Entregado el»: cambia el estado",IF(OR(INT(C889)&gt;INT(Ajustes!$C$5),AND(M889&lt;&gt;"",INT(M889)&gt;INT(Ajustes!$C$5)),AND(N889&lt;&gt;"",INT(N889)&gt;INT(Ajustes!$C$5))),"hay una fecha posterior a hoy",IF(AND(M889&lt;&gt;"",INT(M889)&lt;INT(C889)),"la fecha del estado es anterior a «Recibido el»",IF(AND(N889&lt;&gt;"",INT(N889)&lt;INT(C889)),"«Entregado el» es anterior a «Recibido el»",""))))))))))))))</f>
        <v/>
      </c>
      <c r="T889">
        <f>IF(COUNTA(B889:P889)&gt;0,1,0)</f>
        <v>0</v>
      </c>
      <c r="U889" t="str">
        <f>IF(T889=0,"",IF(AND(L889="Recibido",M889=""),IF(C889="","",C889),IF(M889="","",M889)))</f>
        <v/>
      </c>
      <c r="V889" t="str">
        <f>IF(OR(T889=0,NOT(ISNUMBER(MATCH(L889,Ajustes!$B$9:$B$17,0)))),"",IF(INDEX(Ajustes!$C$9:$C$17,MATCH(L889,Ajustes!$B$9:$B$17,0))="","",INDEX(Ajustes!$C$9:$C$17,MATCH(L889,Ajustes!$B$9:$B$17,0))))</f>
        <v/>
      </c>
      <c r="W889">
        <f>IF(AND(T889=1,N889="",OR(L889="Recibido",L889="Confirmado",L889="Preparado",L889="En reparto",L889="Incidencia")),1,0)</f>
        <v>0</v>
      </c>
      <c r="X889">
        <f>IF(S889&lt;&gt;"",1,0)</f>
        <v>0</v>
      </c>
      <c r="Y889">
        <f>IF(A889&lt;&gt;"",1,0)</f>
        <v>0</v>
      </c>
      <c r="Z889">
        <f>IF(T889=1,ROW()-5,0)</f>
        <v>0</v>
      </c>
    </row>
    <row r="890">
      <c r="A890" s="21" t="str">
        <f>IF(T890=0,"",IF(S890&lt;&gt;"","Revisa: "&amp;S890,IF(OR(L890="Cobrado",L890="Anulado"),"",IF(AND(N890="",OR(L890="Recibido",L890="Confirmado",L890="Preparado",L890="En reparto",L890="Incidencia"),ISNUMBER(I890),INT(Ajustes!$C$5)&gt;INT(I890)),"Retrasado",IF(OR(L890="Entregado",L890="Facturado"),IF(AND(ISNUMBER(V890),ISNUMBER(N890),INT(Ajustes!$C$5)-INT(N890)&gt;V890),IF(L890="Entregado","Sin facturar","Cobro vencido"),""),IF(AND(ISNUMBER(V890),ISNUMBER(Q890),Q890&gt;V890),INDEX(Ajustes!$E$9:$E$17,MATCH(L890,Ajustes!$B$9:$B$17,0)),""))))))</f>
        <v/>
      </c>
      <c r="B890" s="22" t="n"/>
      <c r="C890" s="23" t="n"/>
      <c r="D890" s="24" t="n"/>
      <c r="E890" s="25" t="n"/>
      <c r="F890" s="25" t="n"/>
      <c r="G890" s="25" t="n"/>
      <c r="H890" s="26" t="n"/>
      <c r="I890" s="23" t="n"/>
      <c r="J890" s="25" t="n"/>
      <c r="K890" s="25" t="n"/>
      <c r="L890" s="25" t="n"/>
      <c r="M890" s="23" t="n"/>
      <c r="N890" s="23" t="n"/>
      <c r="O890" s="27" t="n"/>
      <c r="P890" s="25" t="n"/>
      <c r="Q890" s="28" t="str">
        <f>IF(OR(T890=0,L890="Cobrado",L890="Anulado",NOT(ISNUMBER(U890))),"",MAX(0,INT(Ajustes!$C$5)-INT(U890)))</f>
        <v/>
      </c>
      <c r="R890" s="28" t="str">
        <f>IF(OR(T890=0,L890="Anulado",NOT(ISNUMBER(N890)),NOT(ISNUMBER(I890))),"",IF(INT(N890)=INT(I890),"Sí",IF(INT(N890)&gt;INT(I890),"Tarde","Antes")))</f>
        <v/>
      </c>
      <c r="S890" t="str">
        <f>IF(T890=0,"",IF(L890="","falta el estado",IF(NOT(ISNUMBER(MATCH(L890,Ajustes!$B$9:$B$17,0))),"el estado no es de la lista",IF(E890="","falta el cliente",IF(OR(AND(C890&lt;&gt;"",NOT(ISNUMBER(C890))),AND(I890&lt;&gt;"",NOT(ISNUMBER(I890))),AND(M890&lt;&gt;"",NOT(ISNUMBER(M890))),AND(N890&lt;&gt;"",NOT(ISNUMBER(N890)))),"hay una fecha mal escrita",IF(AND(H890&lt;&gt;"",NOT(ISNUMBER(H890))),"el importe no es un número",IF(C890="","falta «Recibido el»",IF(AND(L890&lt;&gt;"Recibido",L890&lt;&gt;"Anulado",I890=""),"falta la entrega acordada",IF(AND(L890&lt;&gt;"Recibido",L890&lt;&gt;"Anulado",M890=""),"falta la fecha del estado",IF(AND(OR(L890="Entregado",L890="Facturado",L890="Cobrado"),N890=""),"falta «Entregado el»",IF(AND(N890&lt;&gt;"",OR(L890="Recibido",L890="Confirmado",L890="Preparado",L890="En reparto")),"tiene «Entregado el»: cambia el estado",IF(OR(INT(C890)&gt;INT(Ajustes!$C$5),AND(M890&lt;&gt;"",INT(M890)&gt;INT(Ajustes!$C$5)),AND(N890&lt;&gt;"",INT(N890)&gt;INT(Ajustes!$C$5))),"hay una fecha posterior a hoy",IF(AND(M890&lt;&gt;"",INT(M890)&lt;INT(C890)),"la fecha del estado es anterior a «Recibido el»",IF(AND(N890&lt;&gt;"",INT(N890)&lt;INT(C890)),"«Entregado el» es anterior a «Recibido el»",""))))))))))))))</f>
        <v/>
      </c>
      <c r="T890">
        <f>IF(COUNTA(B890:P890)&gt;0,1,0)</f>
        <v>0</v>
      </c>
      <c r="U890" t="str">
        <f>IF(T890=0,"",IF(AND(L890="Recibido",M890=""),IF(C890="","",C890),IF(M890="","",M890)))</f>
        <v/>
      </c>
      <c r="V890" t="str">
        <f>IF(OR(T890=0,NOT(ISNUMBER(MATCH(L890,Ajustes!$B$9:$B$17,0)))),"",IF(INDEX(Ajustes!$C$9:$C$17,MATCH(L890,Ajustes!$B$9:$B$17,0))="","",INDEX(Ajustes!$C$9:$C$17,MATCH(L890,Ajustes!$B$9:$B$17,0))))</f>
        <v/>
      </c>
      <c r="W890">
        <f>IF(AND(T890=1,N890="",OR(L890="Recibido",L890="Confirmado",L890="Preparado",L890="En reparto",L890="Incidencia")),1,0)</f>
        <v>0</v>
      </c>
      <c r="X890">
        <f>IF(S890&lt;&gt;"",1,0)</f>
        <v>0</v>
      </c>
      <c r="Y890">
        <f>IF(A890&lt;&gt;"",1,0)</f>
        <v>0</v>
      </c>
      <c r="Z890">
        <f>IF(T890=1,ROW()-5,0)</f>
        <v>0</v>
      </c>
    </row>
    <row r="891">
      <c r="A891" s="21" t="str">
        <f>IF(T891=0,"",IF(S891&lt;&gt;"","Revisa: "&amp;S891,IF(OR(L891="Cobrado",L891="Anulado"),"",IF(AND(N891="",OR(L891="Recibido",L891="Confirmado",L891="Preparado",L891="En reparto",L891="Incidencia"),ISNUMBER(I891),INT(Ajustes!$C$5)&gt;INT(I891)),"Retrasado",IF(OR(L891="Entregado",L891="Facturado"),IF(AND(ISNUMBER(V891),ISNUMBER(N891),INT(Ajustes!$C$5)-INT(N891)&gt;V891),IF(L891="Entregado","Sin facturar","Cobro vencido"),""),IF(AND(ISNUMBER(V891),ISNUMBER(Q891),Q891&gt;V891),INDEX(Ajustes!$E$9:$E$17,MATCH(L891,Ajustes!$B$9:$B$17,0)),""))))))</f>
        <v/>
      </c>
      <c r="B891" s="22" t="n"/>
      <c r="C891" s="23" t="n"/>
      <c r="D891" s="24" t="n"/>
      <c r="E891" s="25" t="n"/>
      <c r="F891" s="25" t="n"/>
      <c r="G891" s="25" t="n"/>
      <c r="H891" s="26" t="n"/>
      <c r="I891" s="23" t="n"/>
      <c r="J891" s="25" t="n"/>
      <c r="K891" s="25" t="n"/>
      <c r="L891" s="25" t="n"/>
      <c r="M891" s="23" t="n"/>
      <c r="N891" s="23" t="n"/>
      <c r="O891" s="27" t="n"/>
      <c r="P891" s="25" t="n"/>
      <c r="Q891" s="28" t="str">
        <f>IF(OR(T891=0,L891="Cobrado",L891="Anulado",NOT(ISNUMBER(U891))),"",MAX(0,INT(Ajustes!$C$5)-INT(U891)))</f>
        <v/>
      </c>
      <c r="R891" s="28" t="str">
        <f>IF(OR(T891=0,L891="Anulado",NOT(ISNUMBER(N891)),NOT(ISNUMBER(I891))),"",IF(INT(N891)=INT(I891),"Sí",IF(INT(N891)&gt;INT(I891),"Tarde","Antes")))</f>
        <v/>
      </c>
      <c r="S891" t="str">
        <f>IF(T891=0,"",IF(L891="","falta el estado",IF(NOT(ISNUMBER(MATCH(L891,Ajustes!$B$9:$B$17,0))),"el estado no es de la lista",IF(E891="","falta el cliente",IF(OR(AND(C891&lt;&gt;"",NOT(ISNUMBER(C891))),AND(I891&lt;&gt;"",NOT(ISNUMBER(I891))),AND(M891&lt;&gt;"",NOT(ISNUMBER(M891))),AND(N891&lt;&gt;"",NOT(ISNUMBER(N891)))),"hay una fecha mal escrita",IF(AND(H891&lt;&gt;"",NOT(ISNUMBER(H891))),"el importe no es un número",IF(C891="","falta «Recibido el»",IF(AND(L891&lt;&gt;"Recibido",L891&lt;&gt;"Anulado",I891=""),"falta la entrega acordada",IF(AND(L891&lt;&gt;"Recibido",L891&lt;&gt;"Anulado",M891=""),"falta la fecha del estado",IF(AND(OR(L891="Entregado",L891="Facturado",L891="Cobrado"),N891=""),"falta «Entregado el»",IF(AND(N891&lt;&gt;"",OR(L891="Recibido",L891="Confirmado",L891="Preparado",L891="En reparto")),"tiene «Entregado el»: cambia el estado",IF(OR(INT(C891)&gt;INT(Ajustes!$C$5),AND(M891&lt;&gt;"",INT(M891)&gt;INT(Ajustes!$C$5)),AND(N891&lt;&gt;"",INT(N891)&gt;INT(Ajustes!$C$5))),"hay una fecha posterior a hoy",IF(AND(M891&lt;&gt;"",INT(M891)&lt;INT(C891)),"la fecha del estado es anterior a «Recibido el»",IF(AND(N891&lt;&gt;"",INT(N891)&lt;INT(C891)),"«Entregado el» es anterior a «Recibido el»",""))))))))))))))</f>
        <v/>
      </c>
      <c r="T891">
        <f>IF(COUNTA(B891:P891)&gt;0,1,0)</f>
        <v>0</v>
      </c>
      <c r="U891" t="str">
        <f>IF(T891=0,"",IF(AND(L891="Recibido",M891=""),IF(C891="","",C891),IF(M891="","",M891)))</f>
        <v/>
      </c>
      <c r="V891" t="str">
        <f>IF(OR(T891=0,NOT(ISNUMBER(MATCH(L891,Ajustes!$B$9:$B$17,0)))),"",IF(INDEX(Ajustes!$C$9:$C$17,MATCH(L891,Ajustes!$B$9:$B$17,0))="","",INDEX(Ajustes!$C$9:$C$17,MATCH(L891,Ajustes!$B$9:$B$17,0))))</f>
        <v/>
      </c>
      <c r="W891">
        <f>IF(AND(T891=1,N891="",OR(L891="Recibido",L891="Confirmado",L891="Preparado",L891="En reparto",L891="Incidencia")),1,0)</f>
        <v>0</v>
      </c>
      <c r="X891">
        <f>IF(S891&lt;&gt;"",1,0)</f>
        <v>0</v>
      </c>
      <c r="Y891">
        <f>IF(A891&lt;&gt;"",1,0)</f>
        <v>0</v>
      </c>
      <c r="Z891">
        <f>IF(T891=1,ROW()-5,0)</f>
        <v>0</v>
      </c>
    </row>
    <row r="892">
      <c r="A892" s="21" t="str">
        <f>IF(T892=0,"",IF(S892&lt;&gt;"","Revisa: "&amp;S892,IF(OR(L892="Cobrado",L892="Anulado"),"",IF(AND(N892="",OR(L892="Recibido",L892="Confirmado",L892="Preparado",L892="En reparto",L892="Incidencia"),ISNUMBER(I892),INT(Ajustes!$C$5)&gt;INT(I892)),"Retrasado",IF(OR(L892="Entregado",L892="Facturado"),IF(AND(ISNUMBER(V892),ISNUMBER(N892),INT(Ajustes!$C$5)-INT(N892)&gt;V892),IF(L892="Entregado","Sin facturar","Cobro vencido"),""),IF(AND(ISNUMBER(V892),ISNUMBER(Q892),Q892&gt;V892),INDEX(Ajustes!$E$9:$E$17,MATCH(L892,Ajustes!$B$9:$B$17,0)),""))))))</f>
        <v/>
      </c>
      <c r="B892" s="22" t="n"/>
      <c r="C892" s="23" t="n"/>
      <c r="D892" s="24" t="n"/>
      <c r="E892" s="25" t="n"/>
      <c r="F892" s="25" t="n"/>
      <c r="G892" s="25" t="n"/>
      <c r="H892" s="26" t="n"/>
      <c r="I892" s="23" t="n"/>
      <c r="J892" s="25" t="n"/>
      <c r="K892" s="25" t="n"/>
      <c r="L892" s="25" t="n"/>
      <c r="M892" s="23" t="n"/>
      <c r="N892" s="23" t="n"/>
      <c r="O892" s="27" t="n"/>
      <c r="P892" s="25" t="n"/>
      <c r="Q892" s="28" t="str">
        <f>IF(OR(T892=0,L892="Cobrado",L892="Anulado",NOT(ISNUMBER(U892))),"",MAX(0,INT(Ajustes!$C$5)-INT(U892)))</f>
        <v/>
      </c>
      <c r="R892" s="28" t="str">
        <f>IF(OR(T892=0,L892="Anulado",NOT(ISNUMBER(N892)),NOT(ISNUMBER(I892))),"",IF(INT(N892)=INT(I892),"Sí",IF(INT(N892)&gt;INT(I892),"Tarde","Antes")))</f>
        <v/>
      </c>
      <c r="S892" t="str">
        <f>IF(T892=0,"",IF(L892="","falta el estado",IF(NOT(ISNUMBER(MATCH(L892,Ajustes!$B$9:$B$17,0))),"el estado no es de la lista",IF(E892="","falta el cliente",IF(OR(AND(C892&lt;&gt;"",NOT(ISNUMBER(C892))),AND(I892&lt;&gt;"",NOT(ISNUMBER(I892))),AND(M892&lt;&gt;"",NOT(ISNUMBER(M892))),AND(N892&lt;&gt;"",NOT(ISNUMBER(N892)))),"hay una fecha mal escrita",IF(AND(H892&lt;&gt;"",NOT(ISNUMBER(H892))),"el importe no es un número",IF(C892="","falta «Recibido el»",IF(AND(L892&lt;&gt;"Recibido",L892&lt;&gt;"Anulado",I892=""),"falta la entrega acordada",IF(AND(L892&lt;&gt;"Recibido",L892&lt;&gt;"Anulado",M892=""),"falta la fecha del estado",IF(AND(OR(L892="Entregado",L892="Facturado",L892="Cobrado"),N892=""),"falta «Entregado el»",IF(AND(N892&lt;&gt;"",OR(L892="Recibido",L892="Confirmado",L892="Preparado",L892="En reparto")),"tiene «Entregado el»: cambia el estado",IF(OR(INT(C892)&gt;INT(Ajustes!$C$5),AND(M892&lt;&gt;"",INT(M892)&gt;INT(Ajustes!$C$5)),AND(N892&lt;&gt;"",INT(N892)&gt;INT(Ajustes!$C$5))),"hay una fecha posterior a hoy",IF(AND(M892&lt;&gt;"",INT(M892)&lt;INT(C892)),"la fecha del estado es anterior a «Recibido el»",IF(AND(N892&lt;&gt;"",INT(N892)&lt;INT(C892)),"«Entregado el» es anterior a «Recibido el»",""))))))))))))))</f>
        <v/>
      </c>
      <c r="T892">
        <f>IF(COUNTA(B892:P892)&gt;0,1,0)</f>
        <v>0</v>
      </c>
      <c r="U892" t="str">
        <f>IF(T892=0,"",IF(AND(L892="Recibido",M892=""),IF(C892="","",C892),IF(M892="","",M892)))</f>
        <v/>
      </c>
      <c r="V892" t="str">
        <f>IF(OR(T892=0,NOT(ISNUMBER(MATCH(L892,Ajustes!$B$9:$B$17,0)))),"",IF(INDEX(Ajustes!$C$9:$C$17,MATCH(L892,Ajustes!$B$9:$B$17,0))="","",INDEX(Ajustes!$C$9:$C$17,MATCH(L892,Ajustes!$B$9:$B$17,0))))</f>
        <v/>
      </c>
      <c r="W892">
        <f>IF(AND(T892=1,N892="",OR(L892="Recibido",L892="Confirmado",L892="Preparado",L892="En reparto",L892="Incidencia")),1,0)</f>
        <v>0</v>
      </c>
      <c r="X892">
        <f>IF(S892&lt;&gt;"",1,0)</f>
        <v>0</v>
      </c>
      <c r="Y892">
        <f>IF(A892&lt;&gt;"",1,0)</f>
        <v>0</v>
      </c>
      <c r="Z892">
        <f>IF(T892=1,ROW()-5,0)</f>
        <v>0</v>
      </c>
    </row>
    <row r="893">
      <c r="A893" s="21" t="str">
        <f>IF(T893=0,"",IF(S893&lt;&gt;"","Revisa: "&amp;S893,IF(OR(L893="Cobrado",L893="Anulado"),"",IF(AND(N893="",OR(L893="Recibido",L893="Confirmado",L893="Preparado",L893="En reparto",L893="Incidencia"),ISNUMBER(I893),INT(Ajustes!$C$5)&gt;INT(I893)),"Retrasado",IF(OR(L893="Entregado",L893="Facturado"),IF(AND(ISNUMBER(V893),ISNUMBER(N893),INT(Ajustes!$C$5)-INT(N893)&gt;V893),IF(L893="Entregado","Sin facturar","Cobro vencido"),""),IF(AND(ISNUMBER(V893),ISNUMBER(Q893),Q893&gt;V893),INDEX(Ajustes!$E$9:$E$17,MATCH(L893,Ajustes!$B$9:$B$17,0)),""))))))</f>
        <v/>
      </c>
      <c r="B893" s="22" t="n"/>
      <c r="C893" s="23" t="n"/>
      <c r="D893" s="24" t="n"/>
      <c r="E893" s="25" t="n"/>
      <c r="F893" s="25" t="n"/>
      <c r="G893" s="25" t="n"/>
      <c r="H893" s="26" t="n"/>
      <c r="I893" s="23" t="n"/>
      <c r="J893" s="25" t="n"/>
      <c r="K893" s="25" t="n"/>
      <c r="L893" s="25" t="n"/>
      <c r="M893" s="23" t="n"/>
      <c r="N893" s="23" t="n"/>
      <c r="O893" s="27" t="n"/>
      <c r="P893" s="25" t="n"/>
      <c r="Q893" s="28" t="str">
        <f>IF(OR(T893=0,L893="Cobrado",L893="Anulado",NOT(ISNUMBER(U893))),"",MAX(0,INT(Ajustes!$C$5)-INT(U893)))</f>
        <v/>
      </c>
      <c r="R893" s="28" t="str">
        <f>IF(OR(T893=0,L893="Anulado",NOT(ISNUMBER(N893)),NOT(ISNUMBER(I893))),"",IF(INT(N893)=INT(I893),"Sí",IF(INT(N893)&gt;INT(I893),"Tarde","Antes")))</f>
        <v/>
      </c>
      <c r="S893" t="str">
        <f>IF(T893=0,"",IF(L893="","falta el estado",IF(NOT(ISNUMBER(MATCH(L893,Ajustes!$B$9:$B$17,0))),"el estado no es de la lista",IF(E893="","falta el cliente",IF(OR(AND(C893&lt;&gt;"",NOT(ISNUMBER(C893))),AND(I893&lt;&gt;"",NOT(ISNUMBER(I893))),AND(M893&lt;&gt;"",NOT(ISNUMBER(M893))),AND(N893&lt;&gt;"",NOT(ISNUMBER(N893)))),"hay una fecha mal escrita",IF(AND(H893&lt;&gt;"",NOT(ISNUMBER(H893))),"el importe no es un número",IF(C893="","falta «Recibido el»",IF(AND(L893&lt;&gt;"Recibido",L893&lt;&gt;"Anulado",I893=""),"falta la entrega acordada",IF(AND(L893&lt;&gt;"Recibido",L893&lt;&gt;"Anulado",M893=""),"falta la fecha del estado",IF(AND(OR(L893="Entregado",L893="Facturado",L893="Cobrado"),N893=""),"falta «Entregado el»",IF(AND(N893&lt;&gt;"",OR(L893="Recibido",L893="Confirmado",L893="Preparado",L893="En reparto")),"tiene «Entregado el»: cambia el estado",IF(OR(INT(C893)&gt;INT(Ajustes!$C$5),AND(M893&lt;&gt;"",INT(M893)&gt;INT(Ajustes!$C$5)),AND(N893&lt;&gt;"",INT(N893)&gt;INT(Ajustes!$C$5))),"hay una fecha posterior a hoy",IF(AND(M893&lt;&gt;"",INT(M893)&lt;INT(C893)),"la fecha del estado es anterior a «Recibido el»",IF(AND(N893&lt;&gt;"",INT(N893)&lt;INT(C893)),"«Entregado el» es anterior a «Recibido el»",""))))))))))))))</f>
        <v/>
      </c>
      <c r="T893">
        <f>IF(COUNTA(B893:P893)&gt;0,1,0)</f>
        <v>0</v>
      </c>
      <c r="U893" t="str">
        <f>IF(T893=0,"",IF(AND(L893="Recibido",M893=""),IF(C893="","",C893),IF(M893="","",M893)))</f>
        <v/>
      </c>
      <c r="V893" t="str">
        <f>IF(OR(T893=0,NOT(ISNUMBER(MATCH(L893,Ajustes!$B$9:$B$17,0)))),"",IF(INDEX(Ajustes!$C$9:$C$17,MATCH(L893,Ajustes!$B$9:$B$17,0))="","",INDEX(Ajustes!$C$9:$C$17,MATCH(L893,Ajustes!$B$9:$B$17,0))))</f>
        <v/>
      </c>
      <c r="W893">
        <f>IF(AND(T893=1,N893="",OR(L893="Recibido",L893="Confirmado",L893="Preparado",L893="En reparto",L893="Incidencia")),1,0)</f>
        <v>0</v>
      </c>
      <c r="X893">
        <f>IF(S893&lt;&gt;"",1,0)</f>
        <v>0</v>
      </c>
      <c r="Y893">
        <f>IF(A893&lt;&gt;"",1,0)</f>
        <v>0</v>
      </c>
      <c r="Z893">
        <f>IF(T893=1,ROW()-5,0)</f>
        <v>0</v>
      </c>
    </row>
    <row r="894">
      <c r="A894" s="21" t="str">
        <f>IF(T894=0,"",IF(S894&lt;&gt;"","Revisa: "&amp;S894,IF(OR(L894="Cobrado",L894="Anulado"),"",IF(AND(N894="",OR(L894="Recibido",L894="Confirmado",L894="Preparado",L894="En reparto",L894="Incidencia"),ISNUMBER(I894),INT(Ajustes!$C$5)&gt;INT(I894)),"Retrasado",IF(OR(L894="Entregado",L894="Facturado"),IF(AND(ISNUMBER(V894),ISNUMBER(N894),INT(Ajustes!$C$5)-INT(N894)&gt;V894),IF(L894="Entregado","Sin facturar","Cobro vencido"),""),IF(AND(ISNUMBER(V894),ISNUMBER(Q894),Q894&gt;V894),INDEX(Ajustes!$E$9:$E$17,MATCH(L894,Ajustes!$B$9:$B$17,0)),""))))))</f>
        <v/>
      </c>
      <c r="B894" s="22" t="n"/>
      <c r="C894" s="23" t="n"/>
      <c r="D894" s="24" t="n"/>
      <c r="E894" s="25" t="n"/>
      <c r="F894" s="25" t="n"/>
      <c r="G894" s="25" t="n"/>
      <c r="H894" s="26" t="n"/>
      <c r="I894" s="23" t="n"/>
      <c r="J894" s="25" t="n"/>
      <c r="K894" s="25" t="n"/>
      <c r="L894" s="25" t="n"/>
      <c r="M894" s="23" t="n"/>
      <c r="N894" s="23" t="n"/>
      <c r="O894" s="27" t="n"/>
      <c r="P894" s="25" t="n"/>
      <c r="Q894" s="28" t="str">
        <f>IF(OR(T894=0,L894="Cobrado",L894="Anulado",NOT(ISNUMBER(U894))),"",MAX(0,INT(Ajustes!$C$5)-INT(U894)))</f>
        <v/>
      </c>
      <c r="R894" s="28" t="str">
        <f>IF(OR(T894=0,L894="Anulado",NOT(ISNUMBER(N894)),NOT(ISNUMBER(I894))),"",IF(INT(N894)=INT(I894),"Sí",IF(INT(N894)&gt;INT(I894),"Tarde","Antes")))</f>
        <v/>
      </c>
      <c r="S894" t="str">
        <f>IF(T894=0,"",IF(L894="","falta el estado",IF(NOT(ISNUMBER(MATCH(L894,Ajustes!$B$9:$B$17,0))),"el estado no es de la lista",IF(E894="","falta el cliente",IF(OR(AND(C894&lt;&gt;"",NOT(ISNUMBER(C894))),AND(I894&lt;&gt;"",NOT(ISNUMBER(I894))),AND(M894&lt;&gt;"",NOT(ISNUMBER(M894))),AND(N894&lt;&gt;"",NOT(ISNUMBER(N894)))),"hay una fecha mal escrita",IF(AND(H894&lt;&gt;"",NOT(ISNUMBER(H894))),"el importe no es un número",IF(C894="","falta «Recibido el»",IF(AND(L894&lt;&gt;"Recibido",L894&lt;&gt;"Anulado",I894=""),"falta la entrega acordada",IF(AND(L894&lt;&gt;"Recibido",L894&lt;&gt;"Anulado",M894=""),"falta la fecha del estado",IF(AND(OR(L894="Entregado",L894="Facturado",L894="Cobrado"),N894=""),"falta «Entregado el»",IF(AND(N894&lt;&gt;"",OR(L894="Recibido",L894="Confirmado",L894="Preparado",L894="En reparto")),"tiene «Entregado el»: cambia el estado",IF(OR(INT(C894)&gt;INT(Ajustes!$C$5),AND(M894&lt;&gt;"",INT(M894)&gt;INT(Ajustes!$C$5)),AND(N894&lt;&gt;"",INT(N894)&gt;INT(Ajustes!$C$5))),"hay una fecha posterior a hoy",IF(AND(M894&lt;&gt;"",INT(M894)&lt;INT(C894)),"la fecha del estado es anterior a «Recibido el»",IF(AND(N894&lt;&gt;"",INT(N894)&lt;INT(C894)),"«Entregado el» es anterior a «Recibido el»",""))))))))))))))</f>
        <v/>
      </c>
      <c r="T894">
        <f>IF(COUNTA(B894:P894)&gt;0,1,0)</f>
        <v>0</v>
      </c>
      <c r="U894" t="str">
        <f>IF(T894=0,"",IF(AND(L894="Recibido",M894=""),IF(C894="","",C894),IF(M894="","",M894)))</f>
        <v/>
      </c>
      <c r="V894" t="str">
        <f>IF(OR(T894=0,NOT(ISNUMBER(MATCH(L894,Ajustes!$B$9:$B$17,0)))),"",IF(INDEX(Ajustes!$C$9:$C$17,MATCH(L894,Ajustes!$B$9:$B$17,0))="","",INDEX(Ajustes!$C$9:$C$17,MATCH(L894,Ajustes!$B$9:$B$17,0))))</f>
        <v/>
      </c>
      <c r="W894">
        <f>IF(AND(T894=1,N894="",OR(L894="Recibido",L894="Confirmado",L894="Preparado",L894="En reparto",L894="Incidencia")),1,0)</f>
        <v>0</v>
      </c>
      <c r="X894">
        <f>IF(S894&lt;&gt;"",1,0)</f>
        <v>0</v>
      </c>
      <c r="Y894">
        <f>IF(A894&lt;&gt;"",1,0)</f>
        <v>0</v>
      </c>
      <c r="Z894">
        <f>IF(T894=1,ROW()-5,0)</f>
        <v>0</v>
      </c>
    </row>
    <row r="895">
      <c r="A895" s="21" t="str">
        <f>IF(T895=0,"",IF(S895&lt;&gt;"","Revisa: "&amp;S895,IF(OR(L895="Cobrado",L895="Anulado"),"",IF(AND(N895="",OR(L895="Recibido",L895="Confirmado",L895="Preparado",L895="En reparto",L895="Incidencia"),ISNUMBER(I895),INT(Ajustes!$C$5)&gt;INT(I895)),"Retrasado",IF(OR(L895="Entregado",L895="Facturado"),IF(AND(ISNUMBER(V895),ISNUMBER(N895),INT(Ajustes!$C$5)-INT(N895)&gt;V895),IF(L895="Entregado","Sin facturar","Cobro vencido"),""),IF(AND(ISNUMBER(V895),ISNUMBER(Q895),Q895&gt;V895),INDEX(Ajustes!$E$9:$E$17,MATCH(L895,Ajustes!$B$9:$B$17,0)),""))))))</f>
        <v/>
      </c>
      <c r="B895" s="22" t="n"/>
      <c r="C895" s="23" t="n"/>
      <c r="D895" s="24" t="n"/>
      <c r="E895" s="25" t="n"/>
      <c r="F895" s="25" t="n"/>
      <c r="G895" s="25" t="n"/>
      <c r="H895" s="26" t="n"/>
      <c r="I895" s="23" t="n"/>
      <c r="J895" s="25" t="n"/>
      <c r="K895" s="25" t="n"/>
      <c r="L895" s="25" t="n"/>
      <c r="M895" s="23" t="n"/>
      <c r="N895" s="23" t="n"/>
      <c r="O895" s="27" t="n"/>
      <c r="P895" s="25" t="n"/>
      <c r="Q895" s="28" t="str">
        <f>IF(OR(T895=0,L895="Cobrado",L895="Anulado",NOT(ISNUMBER(U895))),"",MAX(0,INT(Ajustes!$C$5)-INT(U895)))</f>
        <v/>
      </c>
      <c r="R895" s="28" t="str">
        <f>IF(OR(T895=0,L895="Anulado",NOT(ISNUMBER(N895)),NOT(ISNUMBER(I895))),"",IF(INT(N895)=INT(I895),"Sí",IF(INT(N895)&gt;INT(I895),"Tarde","Antes")))</f>
        <v/>
      </c>
      <c r="S895" t="str">
        <f>IF(T895=0,"",IF(L895="","falta el estado",IF(NOT(ISNUMBER(MATCH(L895,Ajustes!$B$9:$B$17,0))),"el estado no es de la lista",IF(E895="","falta el cliente",IF(OR(AND(C895&lt;&gt;"",NOT(ISNUMBER(C895))),AND(I895&lt;&gt;"",NOT(ISNUMBER(I895))),AND(M895&lt;&gt;"",NOT(ISNUMBER(M895))),AND(N895&lt;&gt;"",NOT(ISNUMBER(N895)))),"hay una fecha mal escrita",IF(AND(H895&lt;&gt;"",NOT(ISNUMBER(H895))),"el importe no es un número",IF(C895="","falta «Recibido el»",IF(AND(L895&lt;&gt;"Recibido",L895&lt;&gt;"Anulado",I895=""),"falta la entrega acordada",IF(AND(L895&lt;&gt;"Recibido",L895&lt;&gt;"Anulado",M895=""),"falta la fecha del estado",IF(AND(OR(L895="Entregado",L895="Facturado",L895="Cobrado"),N895=""),"falta «Entregado el»",IF(AND(N895&lt;&gt;"",OR(L895="Recibido",L895="Confirmado",L895="Preparado",L895="En reparto")),"tiene «Entregado el»: cambia el estado",IF(OR(INT(C895)&gt;INT(Ajustes!$C$5),AND(M895&lt;&gt;"",INT(M895)&gt;INT(Ajustes!$C$5)),AND(N895&lt;&gt;"",INT(N895)&gt;INT(Ajustes!$C$5))),"hay una fecha posterior a hoy",IF(AND(M895&lt;&gt;"",INT(M895)&lt;INT(C895)),"la fecha del estado es anterior a «Recibido el»",IF(AND(N895&lt;&gt;"",INT(N895)&lt;INT(C895)),"«Entregado el» es anterior a «Recibido el»",""))))))))))))))</f>
        <v/>
      </c>
      <c r="T895">
        <f>IF(COUNTA(B895:P895)&gt;0,1,0)</f>
        <v>0</v>
      </c>
      <c r="U895" t="str">
        <f>IF(T895=0,"",IF(AND(L895="Recibido",M895=""),IF(C895="","",C895),IF(M895="","",M895)))</f>
        <v/>
      </c>
      <c r="V895" t="str">
        <f>IF(OR(T895=0,NOT(ISNUMBER(MATCH(L895,Ajustes!$B$9:$B$17,0)))),"",IF(INDEX(Ajustes!$C$9:$C$17,MATCH(L895,Ajustes!$B$9:$B$17,0))="","",INDEX(Ajustes!$C$9:$C$17,MATCH(L895,Ajustes!$B$9:$B$17,0))))</f>
        <v/>
      </c>
      <c r="W895">
        <f>IF(AND(T895=1,N895="",OR(L895="Recibido",L895="Confirmado",L895="Preparado",L895="En reparto",L895="Incidencia")),1,0)</f>
        <v>0</v>
      </c>
      <c r="X895">
        <f>IF(S895&lt;&gt;"",1,0)</f>
        <v>0</v>
      </c>
      <c r="Y895">
        <f>IF(A895&lt;&gt;"",1,0)</f>
        <v>0</v>
      </c>
      <c r="Z895">
        <f>IF(T895=1,ROW()-5,0)</f>
        <v>0</v>
      </c>
    </row>
    <row r="896">
      <c r="A896" s="21" t="str">
        <f>IF(T896=0,"",IF(S896&lt;&gt;"","Revisa: "&amp;S896,IF(OR(L896="Cobrado",L896="Anulado"),"",IF(AND(N896="",OR(L896="Recibido",L896="Confirmado",L896="Preparado",L896="En reparto",L896="Incidencia"),ISNUMBER(I896),INT(Ajustes!$C$5)&gt;INT(I896)),"Retrasado",IF(OR(L896="Entregado",L896="Facturado"),IF(AND(ISNUMBER(V896),ISNUMBER(N896),INT(Ajustes!$C$5)-INT(N896)&gt;V896),IF(L896="Entregado","Sin facturar","Cobro vencido"),""),IF(AND(ISNUMBER(V896),ISNUMBER(Q896),Q896&gt;V896),INDEX(Ajustes!$E$9:$E$17,MATCH(L896,Ajustes!$B$9:$B$17,0)),""))))))</f>
        <v/>
      </c>
      <c r="B896" s="22" t="n"/>
      <c r="C896" s="23" t="n"/>
      <c r="D896" s="24" t="n"/>
      <c r="E896" s="25" t="n"/>
      <c r="F896" s="25" t="n"/>
      <c r="G896" s="25" t="n"/>
      <c r="H896" s="26" t="n"/>
      <c r="I896" s="23" t="n"/>
      <c r="J896" s="25" t="n"/>
      <c r="K896" s="25" t="n"/>
      <c r="L896" s="25" t="n"/>
      <c r="M896" s="23" t="n"/>
      <c r="N896" s="23" t="n"/>
      <c r="O896" s="27" t="n"/>
      <c r="P896" s="25" t="n"/>
      <c r="Q896" s="28" t="str">
        <f>IF(OR(T896=0,L896="Cobrado",L896="Anulado",NOT(ISNUMBER(U896))),"",MAX(0,INT(Ajustes!$C$5)-INT(U896)))</f>
        <v/>
      </c>
      <c r="R896" s="28" t="str">
        <f>IF(OR(T896=0,L896="Anulado",NOT(ISNUMBER(N896)),NOT(ISNUMBER(I896))),"",IF(INT(N896)=INT(I896),"Sí",IF(INT(N896)&gt;INT(I896),"Tarde","Antes")))</f>
        <v/>
      </c>
      <c r="S896" t="str">
        <f>IF(T896=0,"",IF(L896="","falta el estado",IF(NOT(ISNUMBER(MATCH(L896,Ajustes!$B$9:$B$17,0))),"el estado no es de la lista",IF(E896="","falta el cliente",IF(OR(AND(C896&lt;&gt;"",NOT(ISNUMBER(C896))),AND(I896&lt;&gt;"",NOT(ISNUMBER(I896))),AND(M896&lt;&gt;"",NOT(ISNUMBER(M896))),AND(N896&lt;&gt;"",NOT(ISNUMBER(N896)))),"hay una fecha mal escrita",IF(AND(H896&lt;&gt;"",NOT(ISNUMBER(H896))),"el importe no es un número",IF(C896="","falta «Recibido el»",IF(AND(L896&lt;&gt;"Recibido",L896&lt;&gt;"Anulado",I896=""),"falta la entrega acordada",IF(AND(L896&lt;&gt;"Recibido",L896&lt;&gt;"Anulado",M896=""),"falta la fecha del estado",IF(AND(OR(L896="Entregado",L896="Facturado",L896="Cobrado"),N896=""),"falta «Entregado el»",IF(AND(N896&lt;&gt;"",OR(L896="Recibido",L896="Confirmado",L896="Preparado",L896="En reparto")),"tiene «Entregado el»: cambia el estado",IF(OR(INT(C896)&gt;INT(Ajustes!$C$5),AND(M896&lt;&gt;"",INT(M896)&gt;INT(Ajustes!$C$5)),AND(N896&lt;&gt;"",INT(N896)&gt;INT(Ajustes!$C$5))),"hay una fecha posterior a hoy",IF(AND(M896&lt;&gt;"",INT(M896)&lt;INT(C896)),"la fecha del estado es anterior a «Recibido el»",IF(AND(N896&lt;&gt;"",INT(N896)&lt;INT(C896)),"«Entregado el» es anterior a «Recibido el»",""))))))))))))))</f>
        <v/>
      </c>
      <c r="T896">
        <f>IF(COUNTA(B896:P896)&gt;0,1,0)</f>
        <v>0</v>
      </c>
      <c r="U896" t="str">
        <f>IF(T896=0,"",IF(AND(L896="Recibido",M896=""),IF(C896="","",C896),IF(M896="","",M896)))</f>
        <v/>
      </c>
      <c r="V896" t="str">
        <f>IF(OR(T896=0,NOT(ISNUMBER(MATCH(L896,Ajustes!$B$9:$B$17,0)))),"",IF(INDEX(Ajustes!$C$9:$C$17,MATCH(L896,Ajustes!$B$9:$B$17,0))="","",INDEX(Ajustes!$C$9:$C$17,MATCH(L896,Ajustes!$B$9:$B$17,0))))</f>
        <v/>
      </c>
      <c r="W896">
        <f>IF(AND(T896=1,N896="",OR(L896="Recibido",L896="Confirmado",L896="Preparado",L896="En reparto",L896="Incidencia")),1,0)</f>
        <v>0</v>
      </c>
      <c r="X896">
        <f>IF(S896&lt;&gt;"",1,0)</f>
        <v>0</v>
      </c>
      <c r="Y896">
        <f>IF(A896&lt;&gt;"",1,0)</f>
        <v>0</v>
      </c>
      <c r="Z896">
        <f>IF(T896=1,ROW()-5,0)</f>
        <v>0</v>
      </c>
    </row>
    <row r="897">
      <c r="A897" s="21" t="str">
        <f>IF(T897=0,"",IF(S897&lt;&gt;"","Revisa: "&amp;S897,IF(OR(L897="Cobrado",L897="Anulado"),"",IF(AND(N897="",OR(L897="Recibido",L897="Confirmado",L897="Preparado",L897="En reparto",L897="Incidencia"),ISNUMBER(I897),INT(Ajustes!$C$5)&gt;INT(I897)),"Retrasado",IF(OR(L897="Entregado",L897="Facturado"),IF(AND(ISNUMBER(V897),ISNUMBER(N897),INT(Ajustes!$C$5)-INT(N897)&gt;V897),IF(L897="Entregado","Sin facturar","Cobro vencido"),""),IF(AND(ISNUMBER(V897),ISNUMBER(Q897),Q897&gt;V897),INDEX(Ajustes!$E$9:$E$17,MATCH(L897,Ajustes!$B$9:$B$17,0)),""))))))</f>
        <v/>
      </c>
      <c r="B897" s="22" t="n"/>
      <c r="C897" s="23" t="n"/>
      <c r="D897" s="24" t="n"/>
      <c r="E897" s="25" t="n"/>
      <c r="F897" s="25" t="n"/>
      <c r="G897" s="25" t="n"/>
      <c r="H897" s="26" t="n"/>
      <c r="I897" s="23" t="n"/>
      <c r="J897" s="25" t="n"/>
      <c r="K897" s="25" t="n"/>
      <c r="L897" s="25" t="n"/>
      <c r="M897" s="23" t="n"/>
      <c r="N897" s="23" t="n"/>
      <c r="O897" s="27" t="n"/>
      <c r="P897" s="25" t="n"/>
      <c r="Q897" s="28" t="str">
        <f>IF(OR(T897=0,L897="Cobrado",L897="Anulado",NOT(ISNUMBER(U897))),"",MAX(0,INT(Ajustes!$C$5)-INT(U897)))</f>
        <v/>
      </c>
      <c r="R897" s="28" t="str">
        <f>IF(OR(T897=0,L897="Anulado",NOT(ISNUMBER(N897)),NOT(ISNUMBER(I897))),"",IF(INT(N897)=INT(I897),"Sí",IF(INT(N897)&gt;INT(I897),"Tarde","Antes")))</f>
        <v/>
      </c>
      <c r="S897" t="str">
        <f>IF(T897=0,"",IF(L897="","falta el estado",IF(NOT(ISNUMBER(MATCH(L897,Ajustes!$B$9:$B$17,0))),"el estado no es de la lista",IF(E897="","falta el cliente",IF(OR(AND(C897&lt;&gt;"",NOT(ISNUMBER(C897))),AND(I897&lt;&gt;"",NOT(ISNUMBER(I897))),AND(M897&lt;&gt;"",NOT(ISNUMBER(M897))),AND(N897&lt;&gt;"",NOT(ISNUMBER(N897)))),"hay una fecha mal escrita",IF(AND(H897&lt;&gt;"",NOT(ISNUMBER(H897))),"el importe no es un número",IF(C897="","falta «Recibido el»",IF(AND(L897&lt;&gt;"Recibido",L897&lt;&gt;"Anulado",I897=""),"falta la entrega acordada",IF(AND(L897&lt;&gt;"Recibido",L897&lt;&gt;"Anulado",M897=""),"falta la fecha del estado",IF(AND(OR(L897="Entregado",L897="Facturado",L897="Cobrado"),N897=""),"falta «Entregado el»",IF(AND(N897&lt;&gt;"",OR(L897="Recibido",L897="Confirmado",L897="Preparado",L897="En reparto")),"tiene «Entregado el»: cambia el estado",IF(OR(INT(C897)&gt;INT(Ajustes!$C$5),AND(M897&lt;&gt;"",INT(M897)&gt;INT(Ajustes!$C$5)),AND(N897&lt;&gt;"",INT(N897)&gt;INT(Ajustes!$C$5))),"hay una fecha posterior a hoy",IF(AND(M897&lt;&gt;"",INT(M897)&lt;INT(C897)),"la fecha del estado es anterior a «Recibido el»",IF(AND(N897&lt;&gt;"",INT(N897)&lt;INT(C897)),"«Entregado el» es anterior a «Recibido el»",""))))))))))))))</f>
        <v/>
      </c>
      <c r="T897">
        <f>IF(COUNTA(B897:P897)&gt;0,1,0)</f>
        <v>0</v>
      </c>
      <c r="U897" t="str">
        <f>IF(T897=0,"",IF(AND(L897="Recibido",M897=""),IF(C897="","",C897),IF(M897="","",M897)))</f>
        <v/>
      </c>
      <c r="V897" t="str">
        <f>IF(OR(T897=0,NOT(ISNUMBER(MATCH(L897,Ajustes!$B$9:$B$17,0)))),"",IF(INDEX(Ajustes!$C$9:$C$17,MATCH(L897,Ajustes!$B$9:$B$17,0))="","",INDEX(Ajustes!$C$9:$C$17,MATCH(L897,Ajustes!$B$9:$B$17,0))))</f>
        <v/>
      </c>
      <c r="W897">
        <f>IF(AND(T897=1,N897="",OR(L897="Recibido",L897="Confirmado",L897="Preparado",L897="En reparto",L897="Incidencia")),1,0)</f>
        <v>0</v>
      </c>
      <c r="X897">
        <f>IF(S897&lt;&gt;"",1,0)</f>
        <v>0</v>
      </c>
      <c r="Y897">
        <f>IF(A897&lt;&gt;"",1,0)</f>
        <v>0</v>
      </c>
      <c r="Z897">
        <f>IF(T897=1,ROW()-5,0)</f>
        <v>0</v>
      </c>
    </row>
    <row r="898">
      <c r="A898" s="21" t="str">
        <f>IF(T898=0,"",IF(S898&lt;&gt;"","Revisa: "&amp;S898,IF(OR(L898="Cobrado",L898="Anulado"),"",IF(AND(N898="",OR(L898="Recibido",L898="Confirmado",L898="Preparado",L898="En reparto",L898="Incidencia"),ISNUMBER(I898),INT(Ajustes!$C$5)&gt;INT(I898)),"Retrasado",IF(OR(L898="Entregado",L898="Facturado"),IF(AND(ISNUMBER(V898),ISNUMBER(N898),INT(Ajustes!$C$5)-INT(N898)&gt;V898),IF(L898="Entregado","Sin facturar","Cobro vencido"),""),IF(AND(ISNUMBER(V898),ISNUMBER(Q898),Q898&gt;V898),INDEX(Ajustes!$E$9:$E$17,MATCH(L898,Ajustes!$B$9:$B$17,0)),""))))))</f>
        <v/>
      </c>
      <c r="B898" s="22" t="n"/>
      <c r="C898" s="23" t="n"/>
      <c r="D898" s="24" t="n"/>
      <c r="E898" s="25" t="n"/>
      <c r="F898" s="25" t="n"/>
      <c r="G898" s="25" t="n"/>
      <c r="H898" s="26" t="n"/>
      <c r="I898" s="23" t="n"/>
      <c r="J898" s="25" t="n"/>
      <c r="K898" s="25" t="n"/>
      <c r="L898" s="25" t="n"/>
      <c r="M898" s="23" t="n"/>
      <c r="N898" s="23" t="n"/>
      <c r="O898" s="27" t="n"/>
      <c r="P898" s="25" t="n"/>
      <c r="Q898" s="28" t="str">
        <f>IF(OR(T898=0,L898="Cobrado",L898="Anulado",NOT(ISNUMBER(U898))),"",MAX(0,INT(Ajustes!$C$5)-INT(U898)))</f>
        <v/>
      </c>
      <c r="R898" s="28" t="str">
        <f>IF(OR(T898=0,L898="Anulado",NOT(ISNUMBER(N898)),NOT(ISNUMBER(I898))),"",IF(INT(N898)=INT(I898),"Sí",IF(INT(N898)&gt;INT(I898),"Tarde","Antes")))</f>
        <v/>
      </c>
      <c r="S898" t="str">
        <f>IF(T898=0,"",IF(L898="","falta el estado",IF(NOT(ISNUMBER(MATCH(L898,Ajustes!$B$9:$B$17,0))),"el estado no es de la lista",IF(E898="","falta el cliente",IF(OR(AND(C898&lt;&gt;"",NOT(ISNUMBER(C898))),AND(I898&lt;&gt;"",NOT(ISNUMBER(I898))),AND(M898&lt;&gt;"",NOT(ISNUMBER(M898))),AND(N898&lt;&gt;"",NOT(ISNUMBER(N898)))),"hay una fecha mal escrita",IF(AND(H898&lt;&gt;"",NOT(ISNUMBER(H898))),"el importe no es un número",IF(C898="","falta «Recibido el»",IF(AND(L898&lt;&gt;"Recibido",L898&lt;&gt;"Anulado",I898=""),"falta la entrega acordada",IF(AND(L898&lt;&gt;"Recibido",L898&lt;&gt;"Anulado",M898=""),"falta la fecha del estado",IF(AND(OR(L898="Entregado",L898="Facturado",L898="Cobrado"),N898=""),"falta «Entregado el»",IF(AND(N898&lt;&gt;"",OR(L898="Recibido",L898="Confirmado",L898="Preparado",L898="En reparto")),"tiene «Entregado el»: cambia el estado",IF(OR(INT(C898)&gt;INT(Ajustes!$C$5),AND(M898&lt;&gt;"",INT(M898)&gt;INT(Ajustes!$C$5)),AND(N898&lt;&gt;"",INT(N898)&gt;INT(Ajustes!$C$5))),"hay una fecha posterior a hoy",IF(AND(M898&lt;&gt;"",INT(M898)&lt;INT(C898)),"la fecha del estado es anterior a «Recibido el»",IF(AND(N898&lt;&gt;"",INT(N898)&lt;INT(C898)),"«Entregado el» es anterior a «Recibido el»",""))))))))))))))</f>
        <v/>
      </c>
      <c r="T898">
        <f>IF(COUNTA(B898:P898)&gt;0,1,0)</f>
        <v>0</v>
      </c>
      <c r="U898" t="str">
        <f>IF(T898=0,"",IF(AND(L898="Recibido",M898=""),IF(C898="","",C898),IF(M898="","",M898)))</f>
        <v/>
      </c>
      <c r="V898" t="str">
        <f>IF(OR(T898=0,NOT(ISNUMBER(MATCH(L898,Ajustes!$B$9:$B$17,0)))),"",IF(INDEX(Ajustes!$C$9:$C$17,MATCH(L898,Ajustes!$B$9:$B$17,0))="","",INDEX(Ajustes!$C$9:$C$17,MATCH(L898,Ajustes!$B$9:$B$17,0))))</f>
        <v/>
      </c>
      <c r="W898">
        <f>IF(AND(T898=1,N898="",OR(L898="Recibido",L898="Confirmado",L898="Preparado",L898="En reparto",L898="Incidencia")),1,0)</f>
        <v>0</v>
      </c>
      <c r="X898">
        <f>IF(S898&lt;&gt;"",1,0)</f>
        <v>0</v>
      </c>
      <c r="Y898">
        <f>IF(A898&lt;&gt;"",1,0)</f>
        <v>0</v>
      </c>
      <c r="Z898">
        <f>IF(T898=1,ROW()-5,0)</f>
        <v>0</v>
      </c>
    </row>
    <row r="899">
      <c r="A899" s="21" t="str">
        <f>IF(T899=0,"",IF(S899&lt;&gt;"","Revisa: "&amp;S899,IF(OR(L899="Cobrado",L899="Anulado"),"",IF(AND(N899="",OR(L899="Recibido",L899="Confirmado",L899="Preparado",L899="En reparto",L899="Incidencia"),ISNUMBER(I899),INT(Ajustes!$C$5)&gt;INT(I899)),"Retrasado",IF(OR(L899="Entregado",L899="Facturado"),IF(AND(ISNUMBER(V899),ISNUMBER(N899),INT(Ajustes!$C$5)-INT(N899)&gt;V899),IF(L899="Entregado","Sin facturar","Cobro vencido"),""),IF(AND(ISNUMBER(V899),ISNUMBER(Q899),Q899&gt;V899),INDEX(Ajustes!$E$9:$E$17,MATCH(L899,Ajustes!$B$9:$B$17,0)),""))))))</f>
        <v/>
      </c>
      <c r="B899" s="22" t="n"/>
      <c r="C899" s="23" t="n"/>
      <c r="D899" s="24" t="n"/>
      <c r="E899" s="25" t="n"/>
      <c r="F899" s="25" t="n"/>
      <c r="G899" s="25" t="n"/>
      <c r="H899" s="26" t="n"/>
      <c r="I899" s="23" t="n"/>
      <c r="J899" s="25" t="n"/>
      <c r="K899" s="25" t="n"/>
      <c r="L899" s="25" t="n"/>
      <c r="M899" s="23" t="n"/>
      <c r="N899" s="23" t="n"/>
      <c r="O899" s="27" t="n"/>
      <c r="P899" s="25" t="n"/>
      <c r="Q899" s="28" t="str">
        <f>IF(OR(T899=0,L899="Cobrado",L899="Anulado",NOT(ISNUMBER(U899))),"",MAX(0,INT(Ajustes!$C$5)-INT(U899)))</f>
        <v/>
      </c>
      <c r="R899" s="28" t="str">
        <f>IF(OR(T899=0,L899="Anulado",NOT(ISNUMBER(N899)),NOT(ISNUMBER(I899))),"",IF(INT(N899)=INT(I899),"Sí",IF(INT(N899)&gt;INT(I899),"Tarde","Antes")))</f>
        <v/>
      </c>
      <c r="S899" t="str">
        <f>IF(T899=0,"",IF(L899="","falta el estado",IF(NOT(ISNUMBER(MATCH(L899,Ajustes!$B$9:$B$17,0))),"el estado no es de la lista",IF(E899="","falta el cliente",IF(OR(AND(C899&lt;&gt;"",NOT(ISNUMBER(C899))),AND(I899&lt;&gt;"",NOT(ISNUMBER(I899))),AND(M899&lt;&gt;"",NOT(ISNUMBER(M899))),AND(N899&lt;&gt;"",NOT(ISNUMBER(N899)))),"hay una fecha mal escrita",IF(AND(H899&lt;&gt;"",NOT(ISNUMBER(H899))),"el importe no es un número",IF(C899="","falta «Recibido el»",IF(AND(L899&lt;&gt;"Recibido",L899&lt;&gt;"Anulado",I899=""),"falta la entrega acordada",IF(AND(L899&lt;&gt;"Recibido",L899&lt;&gt;"Anulado",M899=""),"falta la fecha del estado",IF(AND(OR(L899="Entregado",L899="Facturado",L899="Cobrado"),N899=""),"falta «Entregado el»",IF(AND(N899&lt;&gt;"",OR(L899="Recibido",L899="Confirmado",L899="Preparado",L899="En reparto")),"tiene «Entregado el»: cambia el estado",IF(OR(INT(C899)&gt;INT(Ajustes!$C$5),AND(M899&lt;&gt;"",INT(M899)&gt;INT(Ajustes!$C$5)),AND(N899&lt;&gt;"",INT(N899)&gt;INT(Ajustes!$C$5))),"hay una fecha posterior a hoy",IF(AND(M899&lt;&gt;"",INT(M899)&lt;INT(C899)),"la fecha del estado es anterior a «Recibido el»",IF(AND(N899&lt;&gt;"",INT(N899)&lt;INT(C899)),"«Entregado el» es anterior a «Recibido el»",""))))))))))))))</f>
        <v/>
      </c>
      <c r="T899">
        <f>IF(COUNTA(B899:P899)&gt;0,1,0)</f>
        <v>0</v>
      </c>
      <c r="U899" t="str">
        <f>IF(T899=0,"",IF(AND(L899="Recibido",M899=""),IF(C899="","",C899),IF(M899="","",M899)))</f>
        <v/>
      </c>
      <c r="V899" t="str">
        <f>IF(OR(T899=0,NOT(ISNUMBER(MATCH(L899,Ajustes!$B$9:$B$17,0)))),"",IF(INDEX(Ajustes!$C$9:$C$17,MATCH(L899,Ajustes!$B$9:$B$17,0))="","",INDEX(Ajustes!$C$9:$C$17,MATCH(L899,Ajustes!$B$9:$B$17,0))))</f>
        <v/>
      </c>
      <c r="W899">
        <f>IF(AND(T899=1,N899="",OR(L899="Recibido",L899="Confirmado",L899="Preparado",L899="En reparto",L899="Incidencia")),1,0)</f>
        <v>0</v>
      </c>
      <c r="X899">
        <f>IF(S899&lt;&gt;"",1,0)</f>
        <v>0</v>
      </c>
      <c r="Y899">
        <f>IF(A899&lt;&gt;"",1,0)</f>
        <v>0</v>
      </c>
      <c r="Z899">
        <f>IF(T899=1,ROW()-5,0)</f>
        <v>0</v>
      </c>
    </row>
    <row r="900">
      <c r="A900" s="21" t="str">
        <f>IF(T900=0,"",IF(S900&lt;&gt;"","Revisa: "&amp;S900,IF(OR(L900="Cobrado",L900="Anulado"),"",IF(AND(N900="",OR(L900="Recibido",L900="Confirmado",L900="Preparado",L900="En reparto",L900="Incidencia"),ISNUMBER(I900),INT(Ajustes!$C$5)&gt;INT(I900)),"Retrasado",IF(OR(L900="Entregado",L900="Facturado"),IF(AND(ISNUMBER(V900),ISNUMBER(N900),INT(Ajustes!$C$5)-INT(N900)&gt;V900),IF(L900="Entregado","Sin facturar","Cobro vencido"),""),IF(AND(ISNUMBER(V900),ISNUMBER(Q900),Q900&gt;V900),INDEX(Ajustes!$E$9:$E$17,MATCH(L900,Ajustes!$B$9:$B$17,0)),""))))))</f>
        <v/>
      </c>
      <c r="B900" s="22" t="n"/>
      <c r="C900" s="23" t="n"/>
      <c r="D900" s="24" t="n"/>
      <c r="E900" s="25" t="n"/>
      <c r="F900" s="25" t="n"/>
      <c r="G900" s="25" t="n"/>
      <c r="H900" s="26" t="n"/>
      <c r="I900" s="23" t="n"/>
      <c r="J900" s="25" t="n"/>
      <c r="K900" s="25" t="n"/>
      <c r="L900" s="25" t="n"/>
      <c r="M900" s="23" t="n"/>
      <c r="N900" s="23" t="n"/>
      <c r="O900" s="27" t="n"/>
      <c r="P900" s="25" t="n"/>
      <c r="Q900" s="28" t="str">
        <f>IF(OR(T900=0,L900="Cobrado",L900="Anulado",NOT(ISNUMBER(U900))),"",MAX(0,INT(Ajustes!$C$5)-INT(U900)))</f>
        <v/>
      </c>
      <c r="R900" s="28" t="str">
        <f>IF(OR(T900=0,L900="Anulado",NOT(ISNUMBER(N900)),NOT(ISNUMBER(I900))),"",IF(INT(N900)=INT(I900),"Sí",IF(INT(N900)&gt;INT(I900),"Tarde","Antes")))</f>
        <v/>
      </c>
      <c r="S900" t="str">
        <f>IF(T900=0,"",IF(L900="","falta el estado",IF(NOT(ISNUMBER(MATCH(L900,Ajustes!$B$9:$B$17,0))),"el estado no es de la lista",IF(E900="","falta el cliente",IF(OR(AND(C900&lt;&gt;"",NOT(ISNUMBER(C900))),AND(I900&lt;&gt;"",NOT(ISNUMBER(I900))),AND(M900&lt;&gt;"",NOT(ISNUMBER(M900))),AND(N900&lt;&gt;"",NOT(ISNUMBER(N900)))),"hay una fecha mal escrita",IF(AND(H900&lt;&gt;"",NOT(ISNUMBER(H900))),"el importe no es un número",IF(C900="","falta «Recibido el»",IF(AND(L900&lt;&gt;"Recibido",L900&lt;&gt;"Anulado",I900=""),"falta la entrega acordada",IF(AND(L900&lt;&gt;"Recibido",L900&lt;&gt;"Anulado",M900=""),"falta la fecha del estado",IF(AND(OR(L900="Entregado",L900="Facturado",L900="Cobrado"),N900=""),"falta «Entregado el»",IF(AND(N900&lt;&gt;"",OR(L900="Recibido",L900="Confirmado",L900="Preparado",L900="En reparto")),"tiene «Entregado el»: cambia el estado",IF(OR(INT(C900)&gt;INT(Ajustes!$C$5),AND(M900&lt;&gt;"",INT(M900)&gt;INT(Ajustes!$C$5)),AND(N900&lt;&gt;"",INT(N900)&gt;INT(Ajustes!$C$5))),"hay una fecha posterior a hoy",IF(AND(M900&lt;&gt;"",INT(M900)&lt;INT(C900)),"la fecha del estado es anterior a «Recibido el»",IF(AND(N900&lt;&gt;"",INT(N900)&lt;INT(C900)),"«Entregado el» es anterior a «Recibido el»",""))))))))))))))</f>
        <v/>
      </c>
      <c r="T900">
        <f>IF(COUNTA(B900:P900)&gt;0,1,0)</f>
        <v>0</v>
      </c>
      <c r="U900" t="str">
        <f>IF(T900=0,"",IF(AND(L900="Recibido",M900=""),IF(C900="","",C900),IF(M900="","",M900)))</f>
        <v/>
      </c>
      <c r="V900" t="str">
        <f>IF(OR(T900=0,NOT(ISNUMBER(MATCH(L900,Ajustes!$B$9:$B$17,0)))),"",IF(INDEX(Ajustes!$C$9:$C$17,MATCH(L900,Ajustes!$B$9:$B$17,0))="","",INDEX(Ajustes!$C$9:$C$17,MATCH(L900,Ajustes!$B$9:$B$17,0))))</f>
        <v/>
      </c>
      <c r="W900">
        <f>IF(AND(T900=1,N900="",OR(L900="Recibido",L900="Confirmado",L900="Preparado",L900="En reparto",L900="Incidencia")),1,0)</f>
        <v>0</v>
      </c>
      <c r="X900">
        <f>IF(S900&lt;&gt;"",1,0)</f>
        <v>0</v>
      </c>
      <c r="Y900">
        <f>IF(A900&lt;&gt;"",1,0)</f>
        <v>0</v>
      </c>
      <c r="Z900">
        <f>IF(T900=1,ROW()-5,0)</f>
        <v>0</v>
      </c>
    </row>
    <row r="901">
      <c r="A901" s="21" t="str">
        <f>IF(T901=0,"",IF(S901&lt;&gt;"","Revisa: "&amp;S901,IF(OR(L901="Cobrado",L901="Anulado"),"",IF(AND(N901="",OR(L901="Recibido",L901="Confirmado",L901="Preparado",L901="En reparto",L901="Incidencia"),ISNUMBER(I901),INT(Ajustes!$C$5)&gt;INT(I901)),"Retrasado",IF(OR(L901="Entregado",L901="Facturado"),IF(AND(ISNUMBER(V901),ISNUMBER(N901),INT(Ajustes!$C$5)-INT(N901)&gt;V901),IF(L901="Entregado","Sin facturar","Cobro vencido"),""),IF(AND(ISNUMBER(V901),ISNUMBER(Q901),Q901&gt;V901),INDEX(Ajustes!$E$9:$E$17,MATCH(L901,Ajustes!$B$9:$B$17,0)),""))))))</f>
        <v/>
      </c>
      <c r="B901" s="22" t="n"/>
      <c r="C901" s="23" t="n"/>
      <c r="D901" s="24" t="n"/>
      <c r="E901" s="25" t="n"/>
      <c r="F901" s="25" t="n"/>
      <c r="G901" s="25" t="n"/>
      <c r="H901" s="26" t="n"/>
      <c r="I901" s="23" t="n"/>
      <c r="J901" s="25" t="n"/>
      <c r="K901" s="25" t="n"/>
      <c r="L901" s="25" t="n"/>
      <c r="M901" s="23" t="n"/>
      <c r="N901" s="23" t="n"/>
      <c r="O901" s="27" t="n"/>
      <c r="P901" s="25" t="n"/>
      <c r="Q901" s="28" t="str">
        <f>IF(OR(T901=0,L901="Cobrado",L901="Anulado",NOT(ISNUMBER(U901))),"",MAX(0,INT(Ajustes!$C$5)-INT(U901)))</f>
        <v/>
      </c>
      <c r="R901" s="28" t="str">
        <f>IF(OR(T901=0,L901="Anulado",NOT(ISNUMBER(N901)),NOT(ISNUMBER(I901))),"",IF(INT(N901)=INT(I901),"Sí",IF(INT(N901)&gt;INT(I901),"Tarde","Antes")))</f>
        <v/>
      </c>
      <c r="S901" t="str">
        <f>IF(T901=0,"",IF(L901="","falta el estado",IF(NOT(ISNUMBER(MATCH(L901,Ajustes!$B$9:$B$17,0))),"el estado no es de la lista",IF(E901="","falta el cliente",IF(OR(AND(C901&lt;&gt;"",NOT(ISNUMBER(C901))),AND(I901&lt;&gt;"",NOT(ISNUMBER(I901))),AND(M901&lt;&gt;"",NOT(ISNUMBER(M901))),AND(N901&lt;&gt;"",NOT(ISNUMBER(N901)))),"hay una fecha mal escrita",IF(AND(H901&lt;&gt;"",NOT(ISNUMBER(H901))),"el importe no es un número",IF(C901="","falta «Recibido el»",IF(AND(L901&lt;&gt;"Recibido",L901&lt;&gt;"Anulado",I901=""),"falta la entrega acordada",IF(AND(L901&lt;&gt;"Recibido",L901&lt;&gt;"Anulado",M901=""),"falta la fecha del estado",IF(AND(OR(L901="Entregado",L901="Facturado",L901="Cobrado"),N901=""),"falta «Entregado el»",IF(AND(N901&lt;&gt;"",OR(L901="Recibido",L901="Confirmado",L901="Preparado",L901="En reparto")),"tiene «Entregado el»: cambia el estado",IF(OR(INT(C901)&gt;INT(Ajustes!$C$5),AND(M901&lt;&gt;"",INT(M901)&gt;INT(Ajustes!$C$5)),AND(N901&lt;&gt;"",INT(N901)&gt;INT(Ajustes!$C$5))),"hay una fecha posterior a hoy",IF(AND(M901&lt;&gt;"",INT(M901)&lt;INT(C901)),"la fecha del estado es anterior a «Recibido el»",IF(AND(N901&lt;&gt;"",INT(N901)&lt;INT(C901)),"«Entregado el» es anterior a «Recibido el»",""))))))))))))))</f>
        <v/>
      </c>
      <c r="T901">
        <f>IF(COUNTA(B901:P901)&gt;0,1,0)</f>
        <v>0</v>
      </c>
      <c r="U901" t="str">
        <f>IF(T901=0,"",IF(AND(L901="Recibido",M901=""),IF(C901="","",C901),IF(M901="","",M901)))</f>
        <v/>
      </c>
      <c r="V901" t="str">
        <f>IF(OR(T901=0,NOT(ISNUMBER(MATCH(L901,Ajustes!$B$9:$B$17,0)))),"",IF(INDEX(Ajustes!$C$9:$C$17,MATCH(L901,Ajustes!$B$9:$B$17,0))="","",INDEX(Ajustes!$C$9:$C$17,MATCH(L901,Ajustes!$B$9:$B$17,0))))</f>
        <v/>
      </c>
      <c r="W901">
        <f>IF(AND(T901=1,N901="",OR(L901="Recibido",L901="Confirmado",L901="Preparado",L901="En reparto",L901="Incidencia")),1,0)</f>
        <v>0</v>
      </c>
      <c r="X901">
        <f>IF(S901&lt;&gt;"",1,0)</f>
        <v>0</v>
      </c>
      <c r="Y901">
        <f>IF(A901&lt;&gt;"",1,0)</f>
        <v>0</v>
      </c>
      <c r="Z901">
        <f>IF(T901=1,ROW()-5,0)</f>
        <v>0</v>
      </c>
    </row>
    <row r="902">
      <c r="A902" s="21" t="str">
        <f>IF(T902=0,"",IF(S902&lt;&gt;"","Revisa: "&amp;S902,IF(OR(L902="Cobrado",L902="Anulado"),"",IF(AND(N902="",OR(L902="Recibido",L902="Confirmado",L902="Preparado",L902="En reparto",L902="Incidencia"),ISNUMBER(I902),INT(Ajustes!$C$5)&gt;INT(I902)),"Retrasado",IF(OR(L902="Entregado",L902="Facturado"),IF(AND(ISNUMBER(V902),ISNUMBER(N902),INT(Ajustes!$C$5)-INT(N902)&gt;V902),IF(L902="Entregado","Sin facturar","Cobro vencido"),""),IF(AND(ISNUMBER(V902),ISNUMBER(Q902),Q902&gt;V902),INDEX(Ajustes!$E$9:$E$17,MATCH(L902,Ajustes!$B$9:$B$17,0)),""))))))</f>
        <v/>
      </c>
      <c r="B902" s="22" t="n"/>
      <c r="C902" s="23" t="n"/>
      <c r="D902" s="24" t="n"/>
      <c r="E902" s="25" t="n"/>
      <c r="F902" s="25" t="n"/>
      <c r="G902" s="25" t="n"/>
      <c r="H902" s="26" t="n"/>
      <c r="I902" s="23" t="n"/>
      <c r="J902" s="25" t="n"/>
      <c r="K902" s="25" t="n"/>
      <c r="L902" s="25" t="n"/>
      <c r="M902" s="23" t="n"/>
      <c r="N902" s="23" t="n"/>
      <c r="O902" s="27" t="n"/>
      <c r="P902" s="25" t="n"/>
      <c r="Q902" s="28" t="str">
        <f>IF(OR(T902=0,L902="Cobrado",L902="Anulado",NOT(ISNUMBER(U902))),"",MAX(0,INT(Ajustes!$C$5)-INT(U902)))</f>
        <v/>
      </c>
      <c r="R902" s="28" t="str">
        <f>IF(OR(T902=0,L902="Anulado",NOT(ISNUMBER(N902)),NOT(ISNUMBER(I902))),"",IF(INT(N902)=INT(I902),"Sí",IF(INT(N902)&gt;INT(I902),"Tarde","Antes")))</f>
        <v/>
      </c>
      <c r="S902" t="str">
        <f>IF(T902=0,"",IF(L902="","falta el estado",IF(NOT(ISNUMBER(MATCH(L902,Ajustes!$B$9:$B$17,0))),"el estado no es de la lista",IF(E902="","falta el cliente",IF(OR(AND(C902&lt;&gt;"",NOT(ISNUMBER(C902))),AND(I902&lt;&gt;"",NOT(ISNUMBER(I902))),AND(M902&lt;&gt;"",NOT(ISNUMBER(M902))),AND(N902&lt;&gt;"",NOT(ISNUMBER(N902)))),"hay una fecha mal escrita",IF(AND(H902&lt;&gt;"",NOT(ISNUMBER(H902))),"el importe no es un número",IF(C902="","falta «Recibido el»",IF(AND(L902&lt;&gt;"Recibido",L902&lt;&gt;"Anulado",I902=""),"falta la entrega acordada",IF(AND(L902&lt;&gt;"Recibido",L902&lt;&gt;"Anulado",M902=""),"falta la fecha del estado",IF(AND(OR(L902="Entregado",L902="Facturado",L902="Cobrado"),N902=""),"falta «Entregado el»",IF(AND(N902&lt;&gt;"",OR(L902="Recibido",L902="Confirmado",L902="Preparado",L902="En reparto")),"tiene «Entregado el»: cambia el estado",IF(OR(INT(C902)&gt;INT(Ajustes!$C$5),AND(M902&lt;&gt;"",INT(M902)&gt;INT(Ajustes!$C$5)),AND(N902&lt;&gt;"",INT(N902)&gt;INT(Ajustes!$C$5))),"hay una fecha posterior a hoy",IF(AND(M902&lt;&gt;"",INT(M902)&lt;INT(C902)),"la fecha del estado es anterior a «Recibido el»",IF(AND(N902&lt;&gt;"",INT(N902)&lt;INT(C902)),"«Entregado el» es anterior a «Recibido el»",""))))))))))))))</f>
        <v/>
      </c>
      <c r="T902">
        <f>IF(COUNTA(B902:P902)&gt;0,1,0)</f>
        <v>0</v>
      </c>
      <c r="U902" t="str">
        <f>IF(T902=0,"",IF(AND(L902="Recibido",M902=""),IF(C902="","",C902),IF(M902="","",M902)))</f>
        <v/>
      </c>
      <c r="V902" t="str">
        <f>IF(OR(T902=0,NOT(ISNUMBER(MATCH(L902,Ajustes!$B$9:$B$17,0)))),"",IF(INDEX(Ajustes!$C$9:$C$17,MATCH(L902,Ajustes!$B$9:$B$17,0))="","",INDEX(Ajustes!$C$9:$C$17,MATCH(L902,Ajustes!$B$9:$B$17,0))))</f>
        <v/>
      </c>
      <c r="W902">
        <f>IF(AND(T902=1,N902="",OR(L902="Recibido",L902="Confirmado",L902="Preparado",L902="En reparto",L902="Incidencia")),1,0)</f>
        <v>0</v>
      </c>
      <c r="X902">
        <f>IF(S902&lt;&gt;"",1,0)</f>
        <v>0</v>
      </c>
      <c r="Y902">
        <f>IF(A902&lt;&gt;"",1,0)</f>
        <v>0</v>
      </c>
      <c r="Z902">
        <f>IF(T902=1,ROW()-5,0)</f>
        <v>0</v>
      </c>
    </row>
    <row r="903">
      <c r="A903" s="21" t="str">
        <f>IF(T903=0,"",IF(S903&lt;&gt;"","Revisa: "&amp;S903,IF(OR(L903="Cobrado",L903="Anulado"),"",IF(AND(N903="",OR(L903="Recibido",L903="Confirmado",L903="Preparado",L903="En reparto",L903="Incidencia"),ISNUMBER(I903),INT(Ajustes!$C$5)&gt;INT(I903)),"Retrasado",IF(OR(L903="Entregado",L903="Facturado"),IF(AND(ISNUMBER(V903),ISNUMBER(N903),INT(Ajustes!$C$5)-INT(N903)&gt;V903),IF(L903="Entregado","Sin facturar","Cobro vencido"),""),IF(AND(ISNUMBER(V903),ISNUMBER(Q903),Q903&gt;V903),INDEX(Ajustes!$E$9:$E$17,MATCH(L903,Ajustes!$B$9:$B$17,0)),""))))))</f>
        <v/>
      </c>
      <c r="B903" s="22" t="n"/>
      <c r="C903" s="23" t="n"/>
      <c r="D903" s="24" t="n"/>
      <c r="E903" s="25" t="n"/>
      <c r="F903" s="25" t="n"/>
      <c r="G903" s="25" t="n"/>
      <c r="H903" s="26" t="n"/>
      <c r="I903" s="23" t="n"/>
      <c r="J903" s="25" t="n"/>
      <c r="K903" s="25" t="n"/>
      <c r="L903" s="25" t="n"/>
      <c r="M903" s="23" t="n"/>
      <c r="N903" s="23" t="n"/>
      <c r="O903" s="27" t="n"/>
      <c r="P903" s="25" t="n"/>
      <c r="Q903" s="28" t="str">
        <f>IF(OR(T903=0,L903="Cobrado",L903="Anulado",NOT(ISNUMBER(U903))),"",MAX(0,INT(Ajustes!$C$5)-INT(U903)))</f>
        <v/>
      </c>
      <c r="R903" s="28" t="str">
        <f>IF(OR(T903=0,L903="Anulado",NOT(ISNUMBER(N903)),NOT(ISNUMBER(I903))),"",IF(INT(N903)=INT(I903),"Sí",IF(INT(N903)&gt;INT(I903),"Tarde","Antes")))</f>
        <v/>
      </c>
      <c r="S903" t="str">
        <f>IF(T903=0,"",IF(L903="","falta el estado",IF(NOT(ISNUMBER(MATCH(L903,Ajustes!$B$9:$B$17,0))),"el estado no es de la lista",IF(E903="","falta el cliente",IF(OR(AND(C903&lt;&gt;"",NOT(ISNUMBER(C903))),AND(I903&lt;&gt;"",NOT(ISNUMBER(I903))),AND(M903&lt;&gt;"",NOT(ISNUMBER(M903))),AND(N903&lt;&gt;"",NOT(ISNUMBER(N903)))),"hay una fecha mal escrita",IF(AND(H903&lt;&gt;"",NOT(ISNUMBER(H903))),"el importe no es un número",IF(C903="","falta «Recibido el»",IF(AND(L903&lt;&gt;"Recibido",L903&lt;&gt;"Anulado",I903=""),"falta la entrega acordada",IF(AND(L903&lt;&gt;"Recibido",L903&lt;&gt;"Anulado",M903=""),"falta la fecha del estado",IF(AND(OR(L903="Entregado",L903="Facturado",L903="Cobrado"),N903=""),"falta «Entregado el»",IF(AND(N903&lt;&gt;"",OR(L903="Recibido",L903="Confirmado",L903="Preparado",L903="En reparto")),"tiene «Entregado el»: cambia el estado",IF(OR(INT(C903)&gt;INT(Ajustes!$C$5),AND(M903&lt;&gt;"",INT(M903)&gt;INT(Ajustes!$C$5)),AND(N903&lt;&gt;"",INT(N903)&gt;INT(Ajustes!$C$5))),"hay una fecha posterior a hoy",IF(AND(M903&lt;&gt;"",INT(M903)&lt;INT(C903)),"la fecha del estado es anterior a «Recibido el»",IF(AND(N903&lt;&gt;"",INT(N903)&lt;INT(C903)),"«Entregado el» es anterior a «Recibido el»",""))))))))))))))</f>
        <v/>
      </c>
      <c r="T903">
        <f>IF(COUNTA(B903:P903)&gt;0,1,0)</f>
        <v>0</v>
      </c>
      <c r="U903" t="str">
        <f>IF(T903=0,"",IF(AND(L903="Recibido",M903=""),IF(C903="","",C903),IF(M903="","",M903)))</f>
        <v/>
      </c>
      <c r="V903" t="str">
        <f>IF(OR(T903=0,NOT(ISNUMBER(MATCH(L903,Ajustes!$B$9:$B$17,0)))),"",IF(INDEX(Ajustes!$C$9:$C$17,MATCH(L903,Ajustes!$B$9:$B$17,0))="","",INDEX(Ajustes!$C$9:$C$17,MATCH(L903,Ajustes!$B$9:$B$17,0))))</f>
        <v/>
      </c>
      <c r="W903">
        <f>IF(AND(T903=1,N903="",OR(L903="Recibido",L903="Confirmado",L903="Preparado",L903="En reparto",L903="Incidencia")),1,0)</f>
        <v>0</v>
      </c>
      <c r="X903">
        <f>IF(S903&lt;&gt;"",1,0)</f>
        <v>0</v>
      </c>
      <c r="Y903">
        <f>IF(A903&lt;&gt;"",1,0)</f>
        <v>0</v>
      </c>
      <c r="Z903">
        <f>IF(T903=1,ROW()-5,0)</f>
        <v>0</v>
      </c>
    </row>
    <row r="904">
      <c r="A904" s="21" t="str">
        <f>IF(T904=0,"",IF(S904&lt;&gt;"","Revisa: "&amp;S904,IF(OR(L904="Cobrado",L904="Anulado"),"",IF(AND(N904="",OR(L904="Recibido",L904="Confirmado",L904="Preparado",L904="En reparto",L904="Incidencia"),ISNUMBER(I904),INT(Ajustes!$C$5)&gt;INT(I904)),"Retrasado",IF(OR(L904="Entregado",L904="Facturado"),IF(AND(ISNUMBER(V904),ISNUMBER(N904),INT(Ajustes!$C$5)-INT(N904)&gt;V904),IF(L904="Entregado","Sin facturar","Cobro vencido"),""),IF(AND(ISNUMBER(V904),ISNUMBER(Q904),Q904&gt;V904),INDEX(Ajustes!$E$9:$E$17,MATCH(L904,Ajustes!$B$9:$B$17,0)),""))))))</f>
        <v/>
      </c>
      <c r="B904" s="22" t="n"/>
      <c r="C904" s="23" t="n"/>
      <c r="D904" s="24" t="n"/>
      <c r="E904" s="25" t="n"/>
      <c r="F904" s="25" t="n"/>
      <c r="G904" s="25" t="n"/>
      <c r="H904" s="26" t="n"/>
      <c r="I904" s="23" t="n"/>
      <c r="J904" s="25" t="n"/>
      <c r="K904" s="25" t="n"/>
      <c r="L904" s="25" t="n"/>
      <c r="M904" s="23" t="n"/>
      <c r="N904" s="23" t="n"/>
      <c r="O904" s="27" t="n"/>
      <c r="P904" s="25" t="n"/>
      <c r="Q904" s="28" t="str">
        <f>IF(OR(T904=0,L904="Cobrado",L904="Anulado",NOT(ISNUMBER(U904))),"",MAX(0,INT(Ajustes!$C$5)-INT(U904)))</f>
        <v/>
      </c>
      <c r="R904" s="28" t="str">
        <f>IF(OR(T904=0,L904="Anulado",NOT(ISNUMBER(N904)),NOT(ISNUMBER(I904))),"",IF(INT(N904)=INT(I904),"Sí",IF(INT(N904)&gt;INT(I904),"Tarde","Antes")))</f>
        <v/>
      </c>
      <c r="S904" t="str">
        <f>IF(T904=0,"",IF(L904="","falta el estado",IF(NOT(ISNUMBER(MATCH(L904,Ajustes!$B$9:$B$17,0))),"el estado no es de la lista",IF(E904="","falta el cliente",IF(OR(AND(C904&lt;&gt;"",NOT(ISNUMBER(C904))),AND(I904&lt;&gt;"",NOT(ISNUMBER(I904))),AND(M904&lt;&gt;"",NOT(ISNUMBER(M904))),AND(N904&lt;&gt;"",NOT(ISNUMBER(N904)))),"hay una fecha mal escrita",IF(AND(H904&lt;&gt;"",NOT(ISNUMBER(H904))),"el importe no es un número",IF(C904="","falta «Recibido el»",IF(AND(L904&lt;&gt;"Recibido",L904&lt;&gt;"Anulado",I904=""),"falta la entrega acordada",IF(AND(L904&lt;&gt;"Recibido",L904&lt;&gt;"Anulado",M904=""),"falta la fecha del estado",IF(AND(OR(L904="Entregado",L904="Facturado",L904="Cobrado"),N904=""),"falta «Entregado el»",IF(AND(N904&lt;&gt;"",OR(L904="Recibido",L904="Confirmado",L904="Preparado",L904="En reparto")),"tiene «Entregado el»: cambia el estado",IF(OR(INT(C904)&gt;INT(Ajustes!$C$5),AND(M904&lt;&gt;"",INT(M904)&gt;INT(Ajustes!$C$5)),AND(N904&lt;&gt;"",INT(N904)&gt;INT(Ajustes!$C$5))),"hay una fecha posterior a hoy",IF(AND(M904&lt;&gt;"",INT(M904)&lt;INT(C904)),"la fecha del estado es anterior a «Recibido el»",IF(AND(N904&lt;&gt;"",INT(N904)&lt;INT(C904)),"«Entregado el» es anterior a «Recibido el»",""))))))))))))))</f>
        <v/>
      </c>
      <c r="T904">
        <f>IF(COUNTA(B904:P904)&gt;0,1,0)</f>
        <v>0</v>
      </c>
      <c r="U904" t="str">
        <f>IF(T904=0,"",IF(AND(L904="Recibido",M904=""),IF(C904="","",C904),IF(M904="","",M904)))</f>
        <v/>
      </c>
      <c r="V904" t="str">
        <f>IF(OR(T904=0,NOT(ISNUMBER(MATCH(L904,Ajustes!$B$9:$B$17,0)))),"",IF(INDEX(Ajustes!$C$9:$C$17,MATCH(L904,Ajustes!$B$9:$B$17,0))="","",INDEX(Ajustes!$C$9:$C$17,MATCH(L904,Ajustes!$B$9:$B$17,0))))</f>
        <v/>
      </c>
      <c r="W904">
        <f>IF(AND(T904=1,N904="",OR(L904="Recibido",L904="Confirmado",L904="Preparado",L904="En reparto",L904="Incidencia")),1,0)</f>
        <v>0</v>
      </c>
      <c r="X904">
        <f>IF(S904&lt;&gt;"",1,0)</f>
        <v>0</v>
      </c>
      <c r="Y904">
        <f>IF(A904&lt;&gt;"",1,0)</f>
        <v>0</v>
      </c>
      <c r="Z904">
        <f>IF(T904=1,ROW()-5,0)</f>
        <v>0</v>
      </c>
    </row>
    <row r="905">
      <c r="A905" s="21" t="str">
        <f>IF(T905=0,"",IF(S905&lt;&gt;"","Revisa: "&amp;S905,IF(OR(L905="Cobrado",L905="Anulado"),"",IF(AND(N905="",OR(L905="Recibido",L905="Confirmado",L905="Preparado",L905="En reparto",L905="Incidencia"),ISNUMBER(I905),INT(Ajustes!$C$5)&gt;INT(I905)),"Retrasado",IF(OR(L905="Entregado",L905="Facturado"),IF(AND(ISNUMBER(V905),ISNUMBER(N905),INT(Ajustes!$C$5)-INT(N905)&gt;V905),IF(L905="Entregado","Sin facturar","Cobro vencido"),""),IF(AND(ISNUMBER(V905),ISNUMBER(Q905),Q905&gt;V905),INDEX(Ajustes!$E$9:$E$17,MATCH(L905,Ajustes!$B$9:$B$17,0)),""))))))</f>
        <v/>
      </c>
      <c r="B905" s="22" t="n"/>
      <c r="C905" s="23" t="n"/>
      <c r="D905" s="24" t="n"/>
      <c r="E905" s="25" t="n"/>
      <c r="F905" s="25" t="n"/>
      <c r="G905" s="25" t="n"/>
      <c r="H905" s="26" t="n"/>
      <c r="I905" s="23" t="n"/>
      <c r="J905" s="25" t="n"/>
      <c r="K905" s="25" t="n"/>
      <c r="L905" s="25" t="n"/>
      <c r="M905" s="23" t="n"/>
      <c r="N905" s="23" t="n"/>
      <c r="O905" s="27" t="n"/>
      <c r="P905" s="25" t="n"/>
      <c r="Q905" s="28" t="str">
        <f>IF(OR(T905=0,L905="Cobrado",L905="Anulado",NOT(ISNUMBER(U905))),"",MAX(0,INT(Ajustes!$C$5)-INT(U905)))</f>
        <v/>
      </c>
      <c r="R905" s="28" t="str">
        <f>IF(OR(T905=0,L905="Anulado",NOT(ISNUMBER(N905)),NOT(ISNUMBER(I905))),"",IF(INT(N905)=INT(I905),"Sí",IF(INT(N905)&gt;INT(I905),"Tarde","Antes")))</f>
        <v/>
      </c>
      <c r="S905" t="str">
        <f>IF(T905=0,"",IF(L905="","falta el estado",IF(NOT(ISNUMBER(MATCH(L905,Ajustes!$B$9:$B$17,0))),"el estado no es de la lista",IF(E905="","falta el cliente",IF(OR(AND(C905&lt;&gt;"",NOT(ISNUMBER(C905))),AND(I905&lt;&gt;"",NOT(ISNUMBER(I905))),AND(M905&lt;&gt;"",NOT(ISNUMBER(M905))),AND(N905&lt;&gt;"",NOT(ISNUMBER(N905)))),"hay una fecha mal escrita",IF(AND(H905&lt;&gt;"",NOT(ISNUMBER(H905))),"el importe no es un número",IF(C905="","falta «Recibido el»",IF(AND(L905&lt;&gt;"Recibido",L905&lt;&gt;"Anulado",I905=""),"falta la entrega acordada",IF(AND(L905&lt;&gt;"Recibido",L905&lt;&gt;"Anulado",M905=""),"falta la fecha del estado",IF(AND(OR(L905="Entregado",L905="Facturado",L905="Cobrado"),N905=""),"falta «Entregado el»",IF(AND(N905&lt;&gt;"",OR(L905="Recibido",L905="Confirmado",L905="Preparado",L905="En reparto")),"tiene «Entregado el»: cambia el estado",IF(OR(INT(C905)&gt;INT(Ajustes!$C$5),AND(M905&lt;&gt;"",INT(M905)&gt;INT(Ajustes!$C$5)),AND(N905&lt;&gt;"",INT(N905)&gt;INT(Ajustes!$C$5))),"hay una fecha posterior a hoy",IF(AND(M905&lt;&gt;"",INT(M905)&lt;INT(C905)),"la fecha del estado es anterior a «Recibido el»",IF(AND(N905&lt;&gt;"",INT(N905)&lt;INT(C905)),"«Entregado el» es anterior a «Recibido el»",""))))))))))))))</f>
        <v/>
      </c>
      <c r="T905">
        <f>IF(COUNTA(B905:P905)&gt;0,1,0)</f>
        <v>0</v>
      </c>
      <c r="U905" t="str">
        <f>IF(T905=0,"",IF(AND(L905="Recibido",M905=""),IF(C905="","",C905),IF(M905="","",M905)))</f>
        <v/>
      </c>
      <c r="V905" t="str">
        <f>IF(OR(T905=0,NOT(ISNUMBER(MATCH(L905,Ajustes!$B$9:$B$17,0)))),"",IF(INDEX(Ajustes!$C$9:$C$17,MATCH(L905,Ajustes!$B$9:$B$17,0))="","",INDEX(Ajustes!$C$9:$C$17,MATCH(L905,Ajustes!$B$9:$B$17,0))))</f>
        <v/>
      </c>
      <c r="W905">
        <f>IF(AND(T905=1,N905="",OR(L905="Recibido",L905="Confirmado",L905="Preparado",L905="En reparto",L905="Incidencia")),1,0)</f>
        <v>0</v>
      </c>
      <c r="X905">
        <f>IF(S905&lt;&gt;"",1,0)</f>
        <v>0</v>
      </c>
      <c r="Y905">
        <f>IF(A905&lt;&gt;"",1,0)</f>
        <v>0</v>
      </c>
      <c r="Z905">
        <f>IF(T905=1,ROW()-5,0)</f>
        <v>0</v>
      </c>
    </row>
    <row r="906">
      <c r="A906" s="21" t="str">
        <f>IF(T906=0,"",IF(S906&lt;&gt;"","Revisa: "&amp;S906,IF(OR(L906="Cobrado",L906="Anulado"),"",IF(AND(N906="",OR(L906="Recibido",L906="Confirmado",L906="Preparado",L906="En reparto",L906="Incidencia"),ISNUMBER(I906),INT(Ajustes!$C$5)&gt;INT(I906)),"Retrasado",IF(OR(L906="Entregado",L906="Facturado"),IF(AND(ISNUMBER(V906),ISNUMBER(N906),INT(Ajustes!$C$5)-INT(N906)&gt;V906),IF(L906="Entregado","Sin facturar","Cobro vencido"),""),IF(AND(ISNUMBER(V906),ISNUMBER(Q906),Q906&gt;V906),INDEX(Ajustes!$E$9:$E$17,MATCH(L906,Ajustes!$B$9:$B$17,0)),""))))))</f>
        <v/>
      </c>
      <c r="B906" s="22" t="n"/>
      <c r="C906" s="23" t="n"/>
      <c r="D906" s="24" t="n"/>
      <c r="E906" s="25" t="n"/>
      <c r="F906" s="25" t="n"/>
      <c r="G906" s="25" t="n"/>
      <c r="H906" s="26" t="n"/>
      <c r="I906" s="23" t="n"/>
      <c r="J906" s="25" t="n"/>
      <c r="K906" s="25" t="n"/>
      <c r="L906" s="25" t="n"/>
      <c r="M906" s="23" t="n"/>
      <c r="N906" s="23" t="n"/>
      <c r="O906" s="27" t="n"/>
      <c r="P906" s="25" t="n"/>
      <c r="Q906" s="28" t="str">
        <f>IF(OR(T906=0,L906="Cobrado",L906="Anulado",NOT(ISNUMBER(U906))),"",MAX(0,INT(Ajustes!$C$5)-INT(U906)))</f>
        <v/>
      </c>
      <c r="R906" s="28" t="str">
        <f>IF(OR(T906=0,L906="Anulado",NOT(ISNUMBER(N906)),NOT(ISNUMBER(I906))),"",IF(INT(N906)=INT(I906),"Sí",IF(INT(N906)&gt;INT(I906),"Tarde","Antes")))</f>
        <v/>
      </c>
      <c r="S906" t="str">
        <f>IF(T906=0,"",IF(L906="","falta el estado",IF(NOT(ISNUMBER(MATCH(L906,Ajustes!$B$9:$B$17,0))),"el estado no es de la lista",IF(E906="","falta el cliente",IF(OR(AND(C906&lt;&gt;"",NOT(ISNUMBER(C906))),AND(I906&lt;&gt;"",NOT(ISNUMBER(I906))),AND(M906&lt;&gt;"",NOT(ISNUMBER(M906))),AND(N906&lt;&gt;"",NOT(ISNUMBER(N906)))),"hay una fecha mal escrita",IF(AND(H906&lt;&gt;"",NOT(ISNUMBER(H906))),"el importe no es un número",IF(C906="","falta «Recibido el»",IF(AND(L906&lt;&gt;"Recibido",L906&lt;&gt;"Anulado",I906=""),"falta la entrega acordada",IF(AND(L906&lt;&gt;"Recibido",L906&lt;&gt;"Anulado",M906=""),"falta la fecha del estado",IF(AND(OR(L906="Entregado",L906="Facturado",L906="Cobrado"),N906=""),"falta «Entregado el»",IF(AND(N906&lt;&gt;"",OR(L906="Recibido",L906="Confirmado",L906="Preparado",L906="En reparto")),"tiene «Entregado el»: cambia el estado",IF(OR(INT(C906)&gt;INT(Ajustes!$C$5),AND(M906&lt;&gt;"",INT(M906)&gt;INT(Ajustes!$C$5)),AND(N906&lt;&gt;"",INT(N906)&gt;INT(Ajustes!$C$5))),"hay una fecha posterior a hoy",IF(AND(M906&lt;&gt;"",INT(M906)&lt;INT(C906)),"la fecha del estado es anterior a «Recibido el»",IF(AND(N906&lt;&gt;"",INT(N906)&lt;INT(C906)),"«Entregado el» es anterior a «Recibido el»",""))))))))))))))</f>
        <v/>
      </c>
      <c r="T906">
        <f>IF(COUNTA(B906:P906)&gt;0,1,0)</f>
        <v>0</v>
      </c>
      <c r="U906" t="str">
        <f>IF(T906=0,"",IF(AND(L906="Recibido",M906=""),IF(C906="","",C906),IF(M906="","",M906)))</f>
        <v/>
      </c>
      <c r="V906" t="str">
        <f>IF(OR(T906=0,NOT(ISNUMBER(MATCH(L906,Ajustes!$B$9:$B$17,0)))),"",IF(INDEX(Ajustes!$C$9:$C$17,MATCH(L906,Ajustes!$B$9:$B$17,0))="","",INDEX(Ajustes!$C$9:$C$17,MATCH(L906,Ajustes!$B$9:$B$17,0))))</f>
        <v/>
      </c>
      <c r="W906">
        <f>IF(AND(T906=1,N906="",OR(L906="Recibido",L906="Confirmado",L906="Preparado",L906="En reparto",L906="Incidencia")),1,0)</f>
        <v>0</v>
      </c>
      <c r="X906">
        <f>IF(S906&lt;&gt;"",1,0)</f>
        <v>0</v>
      </c>
      <c r="Y906">
        <f>IF(A906&lt;&gt;"",1,0)</f>
        <v>0</v>
      </c>
      <c r="Z906">
        <f>IF(T906=1,ROW()-5,0)</f>
        <v>0</v>
      </c>
    </row>
    <row r="907">
      <c r="A907" s="21" t="str">
        <f>IF(T907=0,"",IF(S907&lt;&gt;"","Revisa: "&amp;S907,IF(OR(L907="Cobrado",L907="Anulado"),"",IF(AND(N907="",OR(L907="Recibido",L907="Confirmado",L907="Preparado",L907="En reparto",L907="Incidencia"),ISNUMBER(I907),INT(Ajustes!$C$5)&gt;INT(I907)),"Retrasado",IF(OR(L907="Entregado",L907="Facturado"),IF(AND(ISNUMBER(V907),ISNUMBER(N907),INT(Ajustes!$C$5)-INT(N907)&gt;V907),IF(L907="Entregado","Sin facturar","Cobro vencido"),""),IF(AND(ISNUMBER(V907),ISNUMBER(Q907),Q907&gt;V907),INDEX(Ajustes!$E$9:$E$17,MATCH(L907,Ajustes!$B$9:$B$17,0)),""))))))</f>
        <v/>
      </c>
      <c r="B907" s="22" t="n"/>
      <c r="C907" s="23" t="n"/>
      <c r="D907" s="24" t="n"/>
      <c r="E907" s="25" t="n"/>
      <c r="F907" s="25" t="n"/>
      <c r="G907" s="25" t="n"/>
      <c r="H907" s="26" t="n"/>
      <c r="I907" s="23" t="n"/>
      <c r="J907" s="25" t="n"/>
      <c r="K907" s="25" t="n"/>
      <c r="L907" s="25" t="n"/>
      <c r="M907" s="23" t="n"/>
      <c r="N907" s="23" t="n"/>
      <c r="O907" s="27" t="n"/>
      <c r="P907" s="25" t="n"/>
      <c r="Q907" s="28" t="str">
        <f>IF(OR(T907=0,L907="Cobrado",L907="Anulado",NOT(ISNUMBER(U907))),"",MAX(0,INT(Ajustes!$C$5)-INT(U907)))</f>
        <v/>
      </c>
      <c r="R907" s="28" t="str">
        <f>IF(OR(T907=0,L907="Anulado",NOT(ISNUMBER(N907)),NOT(ISNUMBER(I907))),"",IF(INT(N907)=INT(I907),"Sí",IF(INT(N907)&gt;INT(I907),"Tarde","Antes")))</f>
        <v/>
      </c>
      <c r="S907" t="str">
        <f>IF(T907=0,"",IF(L907="","falta el estado",IF(NOT(ISNUMBER(MATCH(L907,Ajustes!$B$9:$B$17,0))),"el estado no es de la lista",IF(E907="","falta el cliente",IF(OR(AND(C907&lt;&gt;"",NOT(ISNUMBER(C907))),AND(I907&lt;&gt;"",NOT(ISNUMBER(I907))),AND(M907&lt;&gt;"",NOT(ISNUMBER(M907))),AND(N907&lt;&gt;"",NOT(ISNUMBER(N907)))),"hay una fecha mal escrita",IF(AND(H907&lt;&gt;"",NOT(ISNUMBER(H907))),"el importe no es un número",IF(C907="","falta «Recibido el»",IF(AND(L907&lt;&gt;"Recibido",L907&lt;&gt;"Anulado",I907=""),"falta la entrega acordada",IF(AND(L907&lt;&gt;"Recibido",L907&lt;&gt;"Anulado",M907=""),"falta la fecha del estado",IF(AND(OR(L907="Entregado",L907="Facturado",L907="Cobrado"),N907=""),"falta «Entregado el»",IF(AND(N907&lt;&gt;"",OR(L907="Recibido",L907="Confirmado",L907="Preparado",L907="En reparto")),"tiene «Entregado el»: cambia el estado",IF(OR(INT(C907)&gt;INT(Ajustes!$C$5),AND(M907&lt;&gt;"",INT(M907)&gt;INT(Ajustes!$C$5)),AND(N907&lt;&gt;"",INT(N907)&gt;INT(Ajustes!$C$5))),"hay una fecha posterior a hoy",IF(AND(M907&lt;&gt;"",INT(M907)&lt;INT(C907)),"la fecha del estado es anterior a «Recibido el»",IF(AND(N907&lt;&gt;"",INT(N907)&lt;INT(C907)),"«Entregado el» es anterior a «Recibido el»",""))))))))))))))</f>
        <v/>
      </c>
      <c r="T907">
        <f>IF(COUNTA(B907:P907)&gt;0,1,0)</f>
        <v>0</v>
      </c>
      <c r="U907" t="str">
        <f>IF(T907=0,"",IF(AND(L907="Recibido",M907=""),IF(C907="","",C907),IF(M907="","",M907)))</f>
        <v/>
      </c>
      <c r="V907" t="str">
        <f>IF(OR(T907=0,NOT(ISNUMBER(MATCH(L907,Ajustes!$B$9:$B$17,0)))),"",IF(INDEX(Ajustes!$C$9:$C$17,MATCH(L907,Ajustes!$B$9:$B$17,0))="","",INDEX(Ajustes!$C$9:$C$17,MATCH(L907,Ajustes!$B$9:$B$17,0))))</f>
        <v/>
      </c>
      <c r="W907">
        <f>IF(AND(T907=1,N907="",OR(L907="Recibido",L907="Confirmado",L907="Preparado",L907="En reparto",L907="Incidencia")),1,0)</f>
        <v>0</v>
      </c>
      <c r="X907">
        <f>IF(S907&lt;&gt;"",1,0)</f>
        <v>0</v>
      </c>
      <c r="Y907">
        <f>IF(A907&lt;&gt;"",1,0)</f>
        <v>0</v>
      </c>
      <c r="Z907">
        <f>IF(T907=1,ROW()-5,0)</f>
        <v>0</v>
      </c>
    </row>
    <row r="908">
      <c r="A908" s="21" t="str">
        <f>IF(T908=0,"",IF(S908&lt;&gt;"","Revisa: "&amp;S908,IF(OR(L908="Cobrado",L908="Anulado"),"",IF(AND(N908="",OR(L908="Recibido",L908="Confirmado",L908="Preparado",L908="En reparto",L908="Incidencia"),ISNUMBER(I908),INT(Ajustes!$C$5)&gt;INT(I908)),"Retrasado",IF(OR(L908="Entregado",L908="Facturado"),IF(AND(ISNUMBER(V908),ISNUMBER(N908),INT(Ajustes!$C$5)-INT(N908)&gt;V908),IF(L908="Entregado","Sin facturar","Cobro vencido"),""),IF(AND(ISNUMBER(V908),ISNUMBER(Q908),Q908&gt;V908),INDEX(Ajustes!$E$9:$E$17,MATCH(L908,Ajustes!$B$9:$B$17,0)),""))))))</f>
        <v/>
      </c>
      <c r="B908" s="22" t="n"/>
      <c r="C908" s="23" t="n"/>
      <c r="D908" s="24" t="n"/>
      <c r="E908" s="25" t="n"/>
      <c r="F908" s="25" t="n"/>
      <c r="G908" s="25" t="n"/>
      <c r="H908" s="26" t="n"/>
      <c r="I908" s="23" t="n"/>
      <c r="J908" s="25" t="n"/>
      <c r="K908" s="25" t="n"/>
      <c r="L908" s="25" t="n"/>
      <c r="M908" s="23" t="n"/>
      <c r="N908" s="23" t="n"/>
      <c r="O908" s="27" t="n"/>
      <c r="P908" s="25" t="n"/>
      <c r="Q908" s="28" t="str">
        <f>IF(OR(T908=0,L908="Cobrado",L908="Anulado",NOT(ISNUMBER(U908))),"",MAX(0,INT(Ajustes!$C$5)-INT(U908)))</f>
        <v/>
      </c>
      <c r="R908" s="28" t="str">
        <f>IF(OR(T908=0,L908="Anulado",NOT(ISNUMBER(N908)),NOT(ISNUMBER(I908))),"",IF(INT(N908)=INT(I908),"Sí",IF(INT(N908)&gt;INT(I908),"Tarde","Antes")))</f>
        <v/>
      </c>
      <c r="S908" t="str">
        <f>IF(T908=0,"",IF(L908="","falta el estado",IF(NOT(ISNUMBER(MATCH(L908,Ajustes!$B$9:$B$17,0))),"el estado no es de la lista",IF(E908="","falta el cliente",IF(OR(AND(C908&lt;&gt;"",NOT(ISNUMBER(C908))),AND(I908&lt;&gt;"",NOT(ISNUMBER(I908))),AND(M908&lt;&gt;"",NOT(ISNUMBER(M908))),AND(N908&lt;&gt;"",NOT(ISNUMBER(N908)))),"hay una fecha mal escrita",IF(AND(H908&lt;&gt;"",NOT(ISNUMBER(H908))),"el importe no es un número",IF(C908="","falta «Recibido el»",IF(AND(L908&lt;&gt;"Recibido",L908&lt;&gt;"Anulado",I908=""),"falta la entrega acordada",IF(AND(L908&lt;&gt;"Recibido",L908&lt;&gt;"Anulado",M908=""),"falta la fecha del estado",IF(AND(OR(L908="Entregado",L908="Facturado",L908="Cobrado"),N908=""),"falta «Entregado el»",IF(AND(N908&lt;&gt;"",OR(L908="Recibido",L908="Confirmado",L908="Preparado",L908="En reparto")),"tiene «Entregado el»: cambia el estado",IF(OR(INT(C908)&gt;INT(Ajustes!$C$5),AND(M908&lt;&gt;"",INT(M908)&gt;INT(Ajustes!$C$5)),AND(N908&lt;&gt;"",INT(N908)&gt;INT(Ajustes!$C$5))),"hay una fecha posterior a hoy",IF(AND(M908&lt;&gt;"",INT(M908)&lt;INT(C908)),"la fecha del estado es anterior a «Recibido el»",IF(AND(N908&lt;&gt;"",INT(N908)&lt;INT(C908)),"«Entregado el» es anterior a «Recibido el»",""))))))))))))))</f>
        <v/>
      </c>
      <c r="T908">
        <f>IF(COUNTA(B908:P908)&gt;0,1,0)</f>
        <v>0</v>
      </c>
      <c r="U908" t="str">
        <f>IF(T908=0,"",IF(AND(L908="Recibido",M908=""),IF(C908="","",C908),IF(M908="","",M908)))</f>
        <v/>
      </c>
      <c r="V908" t="str">
        <f>IF(OR(T908=0,NOT(ISNUMBER(MATCH(L908,Ajustes!$B$9:$B$17,0)))),"",IF(INDEX(Ajustes!$C$9:$C$17,MATCH(L908,Ajustes!$B$9:$B$17,0))="","",INDEX(Ajustes!$C$9:$C$17,MATCH(L908,Ajustes!$B$9:$B$17,0))))</f>
        <v/>
      </c>
      <c r="W908">
        <f>IF(AND(T908=1,N908="",OR(L908="Recibido",L908="Confirmado",L908="Preparado",L908="En reparto",L908="Incidencia")),1,0)</f>
        <v>0</v>
      </c>
      <c r="X908">
        <f>IF(S908&lt;&gt;"",1,0)</f>
        <v>0</v>
      </c>
      <c r="Y908">
        <f>IF(A908&lt;&gt;"",1,0)</f>
        <v>0</v>
      </c>
      <c r="Z908">
        <f>IF(T908=1,ROW()-5,0)</f>
        <v>0</v>
      </c>
    </row>
    <row r="909">
      <c r="A909" s="21" t="str">
        <f>IF(T909=0,"",IF(S909&lt;&gt;"","Revisa: "&amp;S909,IF(OR(L909="Cobrado",L909="Anulado"),"",IF(AND(N909="",OR(L909="Recibido",L909="Confirmado",L909="Preparado",L909="En reparto",L909="Incidencia"),ISNUMBER(I909),INT(Ajustes!$C$5)&gt;INT(I909)),"Retrasado",IF(OR(L909="Entregado",L909="Facturado"),IF(AND(ISNUMBER(V909),ISNUMBER(N909),INT(Ajustes!$C$5)-INT(N909)&gt;V909),IF(L909="Entregado","Sin facturar","Cobro vencido"),""),IF(AND(ISNUMBER(V909),ISNUMBER(Q909),Q909&gt;V909),INDEX(Ajustes!$E$9:$E$17,MATCH(L909,Ajustes!$B$9:$B$17,0)),""))))))</f>
        <v/>
      </c>
      <c r="B909" s="22" t="n"/>
      <c r="C909" s="23" t="n"/>
      <c r="D909" s="24" t="n"/>
      <c r="E909" s="25" t="n"/>
      <c r="F909" s="25" t="n"/>
      <c r="G909" s="25" t="n"/>
      <c r="H909" s="26" t="n"/>
      <c r="I909" s="23" t="n"/>
      <c r="J909" s="25" t="n"/>
      <c r="K909" s="25" t="n"/>
      <c r="L909" s="25" t="n"/>
      <c r="M909" s="23" t="n"/>
      <c r="N909" s="23" t="n"/>
      <c r="O909" s="27" t="n"/>
      <c r="P909" s="25" t="n"/>
      <c r="Q909" s="28" t="str">
        <f>IF(OR(T909=0,L909="Cobrado",L909="Anulado",NOT(ISNUMBER(U909))),"",MAX(0,INT(Ajustes!$C$5)-INT(U909)))</f>
        <v/>
      </c>
      <c r="R909" s="28" t="str">
        <f>IF(OR(T909=0,L909="Anulado",NOT(ISNUMBER(N909)),NOT(ISNUMBER(I909))),"",IF(INT(N909)=INT(I909),"Sí",IF(INT(N909)&gt;INT(I909),"Tarde","Antes")))</f>
        <v/>
      </c>
      <c r="S909" t="str">
        <f>IF(T909=0,"",IF(L909="","falta el estado",IF(NOT(ISNUMBER(MATCH(L909,Ajustes!$B$9:$B$17,0))),"el estado no es de la lista",IF(E909="","falta el cliente",IF(OR(AND(C909&lt;&gt;"",NOT(ISNUMBER(C909))),AND(I909&lt;&gt;"",NOT(ISNUMBER(I909))),AND(M909&lt;&gt;"",NOT(ISNUMBER(M909))),AND(N909&lt;&gt;"",NOT(ISNUMBER(N909)))),"hay una fecha mal escrita",IF(AND(H909&lt;&gt;"",NOT(ISNUMBER(H909))),"el importe no es un número",IF(C909="","falta «Recibido el»",IF(AND(L909&lt;&gt;"Recibido",L909&lt;&gt;"Anulado",I909=""),"falta la entrega acordada",IF(AND(L909&lt;&gt;"Recibido",L909&lt;&gt;"Anulado",M909=""),"falta la fecha del estado",IF(AND(OR(L909="Entregado",L909="Facturado",L909="Cobrado"),N909=""),"falta «Entregado el»",IF(AND(N909&lt;&gt;"",OR(L909="Recibido",L909="Confirmado",L909="Preparado",L909="En reparto")),"tiene «Entregado el»: cambia el estado",IF(OR(INT(C909)&gt;INT(Ajustes!$C$5),AND(M909&lt;&gt;"",INT(M909)&gt;INT(Ajustes!$C$5)),AND(N909&lt;&gt;"",INT(N909)&gt;INT(Ajustes!$C$5))),"hay una fecha posterior a hoy",IF(AND(M909&lt;&gt;"",INT(M909)&lt;INT(C909)),"la fecha del estado es anterior a «Recibido el»",IF(AND(N909&lt;&gt;"",INT(N909)&lt;INT(C909)),"«Entregado el» es anterior a «Recibido el»",""))))))))))))))</f>
        <v/>
      </c>
      <c r="T909">
        <f>IF(COUNTA(B909:P909)&gt;0,1,0)</f>
        <v>0</v>
      </c>
      <c r="U909" t="str">
        <f>IF(T909=0,"",IF(AND(L909="Recibido",M909=""),IF(C909="","",C909),IF(M909="","",M909)))</f>
        <v/>
      </c>
      <c r="V909" t="str">
        <f>IF(OR(T909=0,NOT(ISNUMBER(MATCH(L909,Ajustes!$B$9:$B$17,0)))),"",IF(INDEX(Ajustes!$C$9:$C$17,MATCH(L909,Ajustes!$B$9:$B$17,0))="","",INDEX(Ajustes!$C$9:$C$17,MATCH(L909,Ajustes!$B$9:$B$17,0))))</f>
        <v/>
      </c>
      <c r="W909">
        <f>IF(AND(T909=1,N909="",OR(L909="Recibido",L909="Confirmado",L909="Preparado",L909="En reparto",L909="Incidencia")),1,0)</f>
        <v>0</v>
      </c>
      <c r="X909">
        <f>IF(S909&lt;&gt;"",1,0)</f>
        <v>0</v>
      </c>
      <c r="Y909">
        <f>IF(A909&lt;&gt;"",1,0)</f>
        <v>0</v>
      </c>
      <c r="Z909">
        <f>IF(T909=1,ROW()-5,0)</f>
        <v>0</v>
      </c>
    </row>
    <row r="910">
      <c r="A910" s="21" t="str">
        <f>IF(T910=0,"",IF(S910&lt;&gt;"","Revisa: "&amp;S910,IF(OR(L910="Cobrado",L910="Anulado"),"",IF(AND(N910="",OR(L910="Recibido",L910="Confirmado",L910="Preparado",L910="En reparto",L910="Incidencia"),ISNUMBER(I910),INT(Ajustes!$C$5)&gt;INT(I910)),"Retrasado",IF(OR(L910="Entregado",L910="Facturado"),IF(AND(ISNUMBER(V910),ISNUMBER(N910),INT(Ajustes!$C$5)-INT(N910)&gt;V910),IF(L910="Entregado","Sin facturar","Cobro vencido"),""),IF(AND(ISNUMBER(V910),ISNUMBER(Q910),Q910&gt;V910),INDEX(Ajustes!$E$9:$E$17,MATCH(L910,Ajustes!$B$9:$B$17,0)),""))))))</f>
        <v/>
      </c>
      <c r="B910" s="22" t="n"/>
      <c r="C910" s="23" t="n"/>
      <c r="D910" s="24" t="n"/>
      <c r="E910" s="25" t="n"/>
      <c r="F910" s="25" t="n"/>
      <c r="G910" s="25" t="n"/>
      <c r="H910" s="26" t="n"/>
      <c r="I910" s="23" t="n"/>
      <c r="J910" s="25" t="n"/>
      <c r="K910" s="25" t="n"/>
      <c r="L910" s="25" t="n"/>
      <c r="M910" s="23" t="n"/>
      <c r="N910" s="23" t="n"/>
      <c r="O910" s="27" t="n"/>
      <c r="P910" s="25" t="n"/>
      <c r="Q910" s="28" t="str">
        <f>IF(OR(T910=0,L910="Cobrado",L910="Anulado",NOT(ISNUMBER(U910))),"",MAX(0,INT(Ajustes!$C$5)-INT(U910)))</f>
        <v/>
      </c>
      <c r="R910" s="28" t="str">
        <f>IF(OR(T910=0,L910="Anulado",NOT(ISNUMBER(N910)),NOT(ISNUMBER(I910))),"",IF(INT(N910)=INT(I910),"Sí",IF(INT(N910)&gt;INT(I910),"Tarde","Antes")))</f>
        <v/>
      </c>
      <c r="S910" t="str">
        <f>IF(T910=0,"",IF(L910="","falta el estado",IF(NOT(ISNUMBER(MATCH(L910,Ajustes!$B$9:$B$17,0))),"el estado no es de la lista",IF(E910="","falta el cliente",IF(OR(AND(C910&lt;&gt;"",NOT(ISNUMBER(C910))),AND(I910&lt;&gt;"",NOT(ISNUMBER(I910))),AND(M910&lt;&gt;"",NOT(ISNUMBER(M910))),AND(N910&lt;&gt;"",NOT(ISNUMBER(N910)))),"hay una fecha mal escrita",IF(AND(H910&lt;&gt;"",NOT(ISNUMBER(H910))),"el importe no es un número",IF(C910="","falta «Recibido el»",IF(AND(L910&lt;&gt;"Recibido",L910&lt;&gt;"Anulado",I910=""),"falta la entrega acordada",IF(AND(L910&lt;&gt;"Recibido",L910&lt;&gt;"Anulado",M910=""),"falta la fecha del estado",IF(AND(OR(L910="Entregado",L910="Facturado",L910="Cobrado"),N910=""),"falta «Entregado el»",IF(AND(N910&lt;&gt;"",OR(L910="Recibido",L910="Confirmado",L910="Preparado",L910="En reparto")),"tiene «Entregado el»: cambia el estado",IF(OR(INT(C910)&gt;INT(Ajustes!$C$5),AND(M910&lt;&gt;"",INT(M910)&gt;INT(Ajustes!$C$5)),AND(N910&lt;&gt;"",INT(N910)&gt;INT(Ajustes!$C$5))),"hay una fecha posterior a hoy",IF(AND(M910&lt;&gt;"",INT(M910)&lt;INT(C910)),"la fecha del estado es anterior a «Recibido el»",IF(AND(N910&lt;&gt;"",INT(N910)&lt;INT(C910)),"«Entregado el» es anterior a «Recibido el»",""))))))))))))))</f>
        <v/>
      </c>
      <c r="T910">
        <f>IF(COUNTA(B910:P910)&gt;0,1,0)</f>
        <v>0</v>
      </c>
      <c r="U910" t="str">
        <f>IF(T910=0,"",IF(AND(L910="Recibido",M910=""),IF(C910="","",C910),IF(M910="","",M910)))</f>
        <v/>
      </c>
      <c r="V910" t="str">
        <f>IF(OR(T910=0,NOT(ISNUMBER(MATCH(L910,Ajustes!$B$9:$B$17,0)))),"",IF(INDEX(Ajustes!$C$9:$C$17,MATCH(L910,Ajustes!$B$9:$B$17,0))="","",INDEX(Ajustes!$C$9:$C$17,MATCH(L910,Ajustes!$B$9:$B$17,0))))</f>
        <v/>
      </c>
      <c r="W910">
        <f>IF(AND(T910=1,N910="",OR(L910="Recibido",L910="Confirmado",L910="Preparado",L910="En reparto",L910="Incidencia")),1,0)</f>
        <v>0</v>
      </c>
      <c r="X910">
        <f>IF(S910&lt;&gt;"",1,0)</f>
        <v>0</v>
      </c>
      <c r="Y910">
        <f>IF(A910&lt;&gt;"",1,0)</f>
        <v>0</v>
      </c>
      <c r="Z910">
        <f>IF(T910=1,ROW()-5,0)</f>
        <v>0</v>
      </c>
    </row>
    <row r="911">
      <c r="A911" s="21" t="str">
        <f>IF(T911=0,"",IF(S911&lt;&gt;"","Revisa: "&amp;S911,IF(OR(L911="Cobrado",L911="Anulado"),"",IF(AND(N911="",OR(L911="Recibido",L911="Confirmado",L911="Preparado",L911="En reparto",L911="Incidencia"),ISNUMBER(I911),INT(Ajustes!$C$5)&gt;INT(I911)),"Retrasado",IF(OR(L911="Entregado",L911="Facturado"),IF(AND(ISNUMBER(V911),ISNUMBER(N911),INT(Ajustes!$C$5)-INT(N911)&gt;V911),IF(L911="Entregado","Sin facturar","Cobro vencido"),""),IF(AND(ISNUMBER(V911),ISNUMBER(Q911),Q911&gt;V911),INDEX(Ajustes!$E$9:$E$17,MATCH(L911,Ajustes!$B$9:$B$17,0)),""))))))</f>
        <v/>
      </c>
      <c r="B911" s="22" t="n"/>
      <c r="C911" s="23" t="n"/>
      <c r="D911" s="24" t="n"/>
      <c r="E911" s="25" t="n"/>
      <c r="F911" s="25" t="n"/>
      <c r="G911" s="25" t="n"/>
      <c r="H911" s="26" t="n"/>
      <c r="I911" s="23" t="n"/>
      <c r="J911" s="25" t="n"/>
      <c r="K911" s="25" t="n"/>
      <c r="L911" s="25" t="n"/>
      <c r="M911" s="23" t="n"/>
      <c r="N911" s="23" t="n"/>
      <c r="O911" s="27" t="n"/>
      <c r="P911" s="25" t="n"/>
      <c r="Q911" s="28" t="str">
        <f>IF(OR(T911=0,L911="Cobrado",L911="Anulado",NOT(ISNUMBER(U911))),"",MAX(0,INT(Ajustes!$C$5)-INT(U911)))</f>
        <v/>
      </c>
      <c r="R911" s="28" t="str">
        <f>IF(OR(T911=0,L911="Anulado",NOT(ISNUMBER(N911)),NOT(ISNUMBER(I911))),"",IF(INT(N911)=INT(I911),"Sí",IF(INT(N911)&gt;INT(I911),"Tarde","Antes")))</f>
        <v/>
      </c>
      <c r="S911" t="str">
        <f>IF(T911=0,"",IF(L911="","falta el estado",IF(NOT(ISNUMBER(MATCH(L911,Ajustes!$B$9:$B$17,0))),"el estado no es de la lista",IF(E911="","falta el cliente",IF(OR(AND(C911&lt;&gt;"",NOT(ISNUMBER(C911))),AND(I911&lt;&gt;"",NOT(ISNUMBER(I911))),AND(M911&lt;&gt;"",NOT(ISNUMBER(M911))),AND(N911&lt;&gt;"",NOT(ISNUMBER(N911)))),"hay una fecha mal escrita",IF(AND(H911&lt;&gt;"",NOT(ISNUMBER(H911))),"el importe no es un número",IF(C911="","falta «Recibido el»",IF(AND(L911&lt;&gt;"Recibido",L911&lt;&gt;"Anulado",I911=""),"falta la entrega acordada",IF(AND(L911&lt;&gt;"Recibido",L911&lt;&gt;"Anulado",M911=""),"falta la fecha del estado",IF(AND(OR(L911="Entregado",L911="Facturado",L911="Cobrado"),N911=""),"falta «Entregado el»",IF(AND(N911&lt;&gt;"",OR(L911="Recibido",L911="Confirmado",L911="Preparado",L911="En reparto")),"tiene «Entregado el»: cambia el estado",IF(OR(INT(C911)&gt;INT(Ajustes!$C$5),AND(M911&lt;&gt;"",INT(M911)&gt;INT(Ajustes!$C$5)),AND(N911&lt;&gt;"",INT(N911)&gt;INT(Ajustes!$C$5))),"hay una fecha posterior a hoy",IF(AND(M911&lt;&gt;"",INT(M911)&lt;INT(C911)),"la fecha del estado es anterior a «Recibido el»",IF(AND(N911&lt;&gt;"",INT(N911)&lt;INT(C911)),"«Entregado el» es anterior a «Recibido el»",""))))))))))))))</f>
        <v/>
      </c>
      <c r="T911">
        <f>IF(COUNTA(B911:P911)&gt;0,1,0)</f>
        <v>0</v>
      </c>
      <c r="U911" t="str">
        <f>IF(T911=0,"",IF(AND(L911="Recibido",M911=""),IF(C911="","",C911),IF(M911="","",M911)))</f>
        <v/>
      </c>
      <c r="V911" t="str">
        <f>IF(OR(T911=0,NOT(ISNUMBER(MATCH(L911,Ajustes!$B$9:$B$17,0)))),"",IF(INDEX(Ajustes!$C$9:$C$17,MATCH(L911,Ajustes!$B$9:$B$17,0))="","",INDEX(Ajustes!$C$9:$C$17,MATCH(L911,Ajustes!$B$9:$B$17,0))))</f>
        <v/>
      </c>
      <c r="W911">
        <f>IF(AND(T911=1,N911="",OR(L911="Recibido",L911="Confirmado",L911="Preparado",L911="En reparto",L911="Incidencia")),1,0)</f>
        <v>0</v>
      </c>
      <c r="X911">
        <f>IF(S911&lt;&gt;"",1,0)</f>
        <v>0</v>
      </c>
      <c r="Y911">
        <f>IF(A911&lt;&gt;"",1,0)</f>
        <v>0</v>
      </c>
      <c r="Z911">
        <f>IF(T911=1,ROW()-5,0)</f>
        <v>0</v>
      </c>
    </row>
    <row r="912">
      <c r="A912" s="21" t="str">
        <f>IF(T912=0,"",IF(S912&lt;&gt;"","Revisa: "&amp;S912,IF(OR(L912="Cobrado",L912="Anulado"),"",IF(AND(N912="",OR(L912="Recibido",L912="Confirmado",L912="Preparado",L912="En reparto",L912="Incidencia"),ISNUMBER(I912),INT(Ajustes!$C$5)&gt;INT(I912)),"Retrasado",IF(OR(L912="Entregado",L912="Facturado"),IF(AND(ISNUMBER(V912),ISNUMBER(N912),INT(Ajustes!$C$5)-INT(N912)&gt;V912),IF(L912="Entregado","Sin facturar","Cobro vencido"),""),IF(AND(ISNUMBER(V912),ISNUMBER(Q912),Q912&gt;V912),INDEX(Ajustes!$E$9:$E$17,MATCH(L912,Ajustes!$B$9:$B$17,0)),""))))))</f>
        <v/>
      </c>
      <c r="B912" s="22" t="n"/>
      <c r="C912" s="23" t="n"/>
      <c r="D912" s="24" t="n"/>
      <c r="E912" s="25" t="n"/>
      <c r="F912" s="25" t="n"/>
      <c r="G912" s="25" t="n"/>
      <c r="H912" s="26" t="n"/>
      <c r="I912" s="23" t="n"/>
      <c r="J912" s="25" t="n"/>
      <c r="K912" s="25" t="n"/>
      <c r="L912" s="25" t="n"/>
      <c r="M912" s="23" t="n"/>
      <c r="N912" s="23" t="n"/>
      <c r="O912" s="27" t="n"/>
      <c r="P912" s="25" t="n"/>
      <c r="Q912" s="28" t="str">
        <f>IF(OR(T912=0,L912="Cobrado",L912="Anulado",NOT(ISNUMBER(U912))),"",MAX(0,INT(Ajustes!$C$5)-INT(U912)))</f>
        <v/>
      </c>
      <c r="R912" s="28" t="str">
        <f>IF(OR(T912=0,L912="Anulado",NOT(ISNUMBER(N912)),NOT(ISNUMBER(I912))),"",IF(INT(N912)=INT(I912),"Sí",IF(INT(N912)&gt;INT(I912),"Tarde","Antes")))</f>
        <v/>
      </c>
      <c r="S912" t="str">
        <f>IF(T912=0,"",IF(L912="","falta el estado",IF(NOT(ISNUMBER(MATCH(L912,Ajustes!$B$9:$B$17,0))),"el estado no es de la lista",IF(E912="","falta el cliente",IF(OR(AND(C912&lt;&gt;"",NOT(ISNUMBER(C912))),AND(I912&lt;&gt;"",NOT(ISNUMBER(I912))),AND(M912&lt;&gt;"",NOT(ISNUMBER(M912))),AND(N912&lt;&gt;"",NOT(ISNUMBER(N912)))),"hay una fecha mal escrita",IF(AND(H912&lt;&gt;"",NOT(ISNUMBER(H912))),"el importe no es un número",IF(C912="","falta «Recibido el»",IF(AND(L912&lt;&gt;"Recibido",L912&lt;&gt;"Anulado",I912=""),"falta la entrega acordada",IF(AND(L912&lt;&gt;"Recibido",L912&lt;&gt;"Anulado",M912=""),"falta la fecha del estado",IF(AND(OR(L912="Entregado",L912="Facturado",L912="Cobrado"),N912=""),"falta «Entregado el»",IF(AND(N912&lt;&gt;"",OR(L912="Recibido",L912="Confirmado",L912="Preparado",L912="En reparto")),"tiene «Entregado el»: cambia el estado",IF(OR(INT(C912)&gt;INT(Ajustes!$C$5),AND(M912&lt;&gt;"",INT(M912)&gt;INT(Ajustes!$C$5)),AND(N912&lt;&gt;"",INT(N912)&gt;INT(Ajustes!$C$5))),"hay una fecha posterior a hoy",IF(AND(M912&lt;&gt;"",INT(M912)&lt;INT(C912)),"la fecha del estado es anterior a «Recibido el»",IF(AND(N912&lt;&gt;"",INT(N912)&lt;INT(C912)),"«Entregado el» es anterior a «Recibido el»",""))))))))))))))</f>
        <v/>
      </c>
      <c r="T912">
        <f>IF(COUNTA(B912:P912)&gt;0,1,0)</f>
        <v>0</v>
      </c>
      <c r="U912" t="str">
        <f>IF(T912=0,"",IF(AND(L912="Recibido",M912=""),IF(C912="","",C912),IF(M912="","",M912)))</f>
        <v/>
      </c>
      <c r="V912" t="str">
        <f>IF(OR(T912=0,NOT(ISNUMBER(MATCH(L912,Ajustes!$B$9:$B$17,0)))),"",IF(INDEX(Ajustes!$C$9:$C$17,MATCH(L912,Ajustes!$B$9:$B$17,0))="","",INDEX(Ajustes!$C$9:$C$17,MATCH(L912,Ajustes!$B$9:$B$17,0))))</f>
        <v/>
      </c>
      <c r="W912">
        <f>IF(AND(T912=1,N912="",OR(L912="Recibido",L912="Confirmado",L912="Preparado",L912="En reparto",L912="Incidencia")),1,0)</f>
        <v>0</v>
      </c>
      <c r="X912">
        <f>IF(S912&lt;&gt;"",1,0)</f>
        <v>0</v>
      </c>
      <c r="Y912">
        <f>IF(A912&lt;&gt;"",1,0)</f>
        <v>0</v>
      </c>
      <c r="Z912">
        <f>IF(T912=1,ROW()-5,0)</f>
        <v>0</v>
      </c>
    </row>
    <row r="913">
      <c r="A913" s="21" t="str">
        <f>IF(T913=0,"",IF(S913&lt;&gt;"","Revisa: "&amp;S913,IF(OR(L913="Cobrado",L913="Anulado"),"",IF(AND(N913="",OR(L913="Recibido",L913="Confirmado",L913="Preparado",L913="En reparto",L913="Incidencia"),ISNUMBER(I913),INT(Ajustes!$C$5)&gt;INT(I913)),"Retrasado",IF(OR(L913="Entregado",L913="Facturado"),IF(AND(ISNUMBER(V913),ISNUMBER(N913),INT(Ajustes!$C$5)-INT(N913)&gt;V913),IF(L913="Entregado","Sin facturar","Cobro vencido"),""),IF(AND(ISNUMBER(V913),ISNUMBER(Q913),Q913&gt;V913),INDEX(Ajustes!$E$9:$E$17,MATCH(L913,Ajustes!$B$9:$B$17,0)),""))))))</f>
        <v/>
      </c>
      <c r="B913" s="22" t="n"/>
      <c r="C913" s="23" t="n"/>
      <c r="D913" s="24" t="n"/>
      <c r="E913" s="25" t="n"/>
      <c r="F913" s="25" t="n"/>
      <c r="G913" s="25" t="n"/>
      <c r="H913" s="26" t="n"/>
      <c r="I913" s="23" t="n"/>
      <c r="J913" s="25" t="n"/>
      <c r="K913" s="25" t="n"/>
      <c r="L913" s="25" t="n"/>
      <c r="M913" s="23" t="n"/>
      <c r="N913" s="23" t="n"/>
      <c r="O913" s="27" t="n"/>
      <c r="P913" s="25" t="n"/>
      <c r="Q913" s="28" t="str">
        <f>IF(OR(T913=0,L913="Cobrado",L913="Anulado",NOT(ISNUMBER(U913))),"",MAX(0,INT(Ajustes!$C$5)-INT(U913)))</f>
        <v/>
      </c>
      <c r="R913" s="28" t="str">
        <f>IF(OR(T913=0,L913="Anulado",NOT(ISNUMBER(N913)),NOT(ISNUMBER(I913))),"",IF(INT(N913)=INT(I913),"Sí",IF(INT(N913)&gt;INT(I913),"Tarde","Antes")))</f>
        <v/>
      </c>
      <c r="S913" t="str">
        <f>IF(T913=0,"",IF(L913="","falta el estado",IF(NOT(ISNUMBER(MATCH(L913,Ajustes!$B$9:$B$17,0))),"el estado no es de la lista",IF(E913="","falta el cliente",IF(OR(AND(C913&lt;&gt;"",NOT(ISNUMBER(C913))),AND(I913&lt;&gt;"",NOT(ISNUMBER(I913))),AND(M913&lt;&gt;"",NOT(ISNUMBER(M913))),AND(N913&lt;&gt;"",NOT(ISNUMBER(N913)))),"hay una fecha mal escrita",IF(AND(H913&lt;&gt;"",NOT(ISNUMBER(H913))),"el importe no es un número",IF(C913="","falta «Recibido el»",IF(AND(L913&lt;&gt;"Recibido",L913&lt;&gt;"Anulado",I913=""),"falta la entrega acordada",IF(AND(L913&lt;&gt;"Recibido",L913&lt;&gt;"Anulado",M913=""),"falta la fecha del estado",IF(AND(OR(L913="Entregado",L913="Facturado",L913="Cobrado"),N913=""),"falta «Entregado el»",IF(AND(N913&lt;&gt;"",OR(L913="Recibido",L913="Confirmado",L913="Preparado",L913="En reparto")),"tiene «Entregado el»: cambia el estado",IF(OR(INT(C913)&gt;INT(Ajustes!$C$5),AND(M913&lt;&gt;"",INT(M913)&gt;INT(Ajustes!$C$5)),AND(N913&lt;&gt;"",INT(N913)&gt;INT(Ajustes!$C$5))),"hay una fecha posterior a hoy",IF(AND(M913&lt;&gt;"",INT(M913)&lt;INT(C913)),"la fecha del estado es anterior a «Recibido el»",IF(AND(N913&lt;&gt;"",INT(N913)&lt;INT(C913)),"«Entregado el» es anterior a «Recibido el»",""))))))))))))))</f>
        <v/>
      </c>
      <c r="T913">
        <f>IF(COUNTA(B913:P913)&gt;0,1,0)</f>
        <v>0</v>
      </c>
      <c r="U913" t="str">
        <f>IF(T913=0,"",IF(AND(L913="Recibido",M913=""),IF(C913="","",C913),IF(M913="","",M913)))</f>
        <v/>
      </c>
      <c r="V913" t="str">
        <f>IF(OR(T913=0,NOT(ISNUMBER(MATCH(L913,Ajustes!$B$9:$B$17,0)))),"",IF(INDEX(Ajustes!$C$9:$C$17,MATCH(L913,Ajustes!$B$9:$B$17,0))="","",INDEX(Ajustes!$C$9:$C$17,MATCH(L913,Ajustes!$B$9:$B$17,0))))</f>
        <v/>
      </c>
      <c r="W913">
        <f>IF(AND(T913=1,N913="",OR(L913="Recibido",L913="Confirmado",L913="Preparado",L913="En reparto",L913="Incidencia")),1,0)</f>
        <v>0</v>
      </c>
      <c r="X913">
        <f>IF(S913&lt;&gt;"",1,0)</f>
        <v>0</v>
      </c>
      <c r="Y913">
        <f>IF(A913&lt;&gt;"",1,0)</f>
        <v>0</v>
      </c>
      <c r="Z913">
        <f>IF(T913=1,ROW()-5,0)</f>
        <v>0</v>
      </c>
    </row>
    <row r="914">
      <c r="A914" s="21" t="str">
        <f>IF(T914=0,"",IF(S914&lt;&gt;"","Revisa: "&amp;S914,IF(OR(L914="Cobrado",L914="Anulado"),"",IF(AND(N914="",OR(L914="Recibido",L914="Confirmado",L914="Preparado",L914="En reparto",L914="Incidencia"),ISNUMBER(I914),INT(Ajustes!$C$5)&gt;INT(I914)),"Retrasado",IF(OR(L914="Entregado",L914="Facturado"),IF(AND(ISNUMBER(V914),ISNUMBER(N914),INT(Ajustes!$C$5)-INT(N914)&gt;V914),IF(L914="Entregado","Sin facturar","Cobro vencido"),""),IF(AND(ISNUMBER(V914),ISNUMBER(Q914),Q914&gt;V914),INDEX(Ajustes!$E$9:$E$17,MATCH(L914,Ajustes!$B$9:$B$17,0)),""))))))</f>
        <v/>
      </c>
      <c r="B914" s="22" t="n"/>
      <c r="C914" s="23" t="n"/>
      <c r="D914" s="24" t="n"/>
      <c r="E914" s="25" t="n"/>
      <c r="F914" s="25" t="n"/>
      <c r="G914" s="25" t="n"/>
      <c r="H914" s="26" t="n"/>
      <c r="I914" s="23" t="n"/>
      <c r="J914" s="25" t="n"/>
      <c r="K914" s="25" t="n"/>
      <c r="L914" s="25" t="n"/>
      <c r="M914" s="23" t="n"/>
      <c r="N914" s="23" t="n"/>
      <c r="O914" s="27" t="n"/>
      <c r="P914" s="25" t="n"/>
      <c r="Q914" s="28" t="str">
        <f>IF(OR(T914=0,L914="Cobrado",L914="Anulado",NOT(ISNUMBER(U914))),"",MAX(0,INT(Ajustes!$C$5)-INT(U914)))</f>
        <v/>
      </c>
      <c r="R914" s="28" t="str">
        <f>IF(OR(T914=0,L914="Anulado",NOT(ISNUMBER(N914)),NOT(ISNUMBER(I914))),"",IF(INT(N914)=INT(I914),"Sí",IF(INT(N914)&gt;INT(I914),"Tarde","Antes")))</f>
        <v/>
      </c>
      <c r="S914" t="str">
        <f>IF(T914=0,"",IF(L914="","falta el estado",IF(NOT(ISNUMBER(MATCH(L914,Ajustes!$B$9:$B$17,0))),"el estado no es de la lista",IF(E914="","falta el cliente",IF(OR(AND(C914&lt;&gt;"",NOT(ISNUMBER(C914))),AND(I914&lt;&gt;"",NOT(ISNUMBER(I914))),AND(M914&lt;&gt;"",NOT(ISNUMBER(M914))),AND(N914&lt;&gt;"",NOT(ISNUMBER(N914)))),"hay una fecha mal escrita",IF(AND(H914&lt;&gt;"",NOT(ISNUMBER(H914))),"el importe no es un número",IF(C914="","falta «Recibido el»",IF(AND(L914&lt;&gt;"Recibido",L914&lt;&gt;"Anulado",I914=""),"falta la entrega acordada",IF(AND(L914&lt;&gt;"Recibido",L914&lt;&gt;"Anulado",M914=""),"falta la fecha del estado",IF(AND(OR(L914="Entregado",L914="Facturado",L914="Cobrado"),N914=""),"falta «Entregado el»",IF(AND(N914&lt;&gt;"",OR(L914="Recibido",L914="Confirmado",L914="Preparado",L914="En reparto")),"tiene «Entregado el»: cambia el estado",IF(OR(INT(C914)&gt;INT(Ajustes!$C$5),AND(M914&lt;&gt;"",INT(M914)&gt;INT(Ajustes!$C$5)),AND(N914&lt;&gt;"",INT(N914)&gt;INT(Ajustes!$C$5))),"hay una fecha posterior a hoy",IF(AND(M914&lt;&gt;"",INT(M914)&lt;INT(C914)),"la fecha del estado es anterior a «Recibido el»",IF(AND(N914&lt;&gt;"",INT(N914)&lt;INT(C914)),"«Entregado el» es anterior a «Recibido el»",""))))))))))))))</f>
        <v/>
      </c>
      <c r="T914">
        <f>IF(COUNTA(B914:P914)&gt;0,1,0)</f>
        <v>0</v>
      </c>
      <c r="U914" t="str">
        <f>IF(T914=0,"",IF(AND(L914="Recibido",M914=""),IF(C914="","",C914),IF(M914="","",M914)))</f>
        <v/>
      </c>
      <c r="V914" t="str">
        <f>IF(OR(T914=0,NOT(ISNUMBER(MATCH(L914,Ajustes!$B$9:$B$17,0)))),"",IF(INDEX(Ajustes!$C$9:$C$17,MATCH(L914,Ajustes!$B$9:$B$17,0))="","",INDEX(Ajustes!$C$9:$C$17,MATCH(L914,Ajustes!$B$9:$B$17,0))))</f>
        <v/>
      </c>
      <c r="W914">
        <f>IF(AND(T914=1,N914="",OR(L914="Recibido",L914="Confirmado",L914="Preparado",L914="En reparto",L914="Incidencia")),1,0)</f>
        <v>0</v>
      </c>
      <c r="X914">
        <f>IF(S914&lt;&gt;"",1,0)</f>
        <v>0</v>
      </c>
      <c r="Y914">
        <f>IF(A914&lt;&gt;"",1,0)</f>
        <v>0</v>
      </c>
      <c r="Z914">
        <f>IF(T914=1,ROW()-5,0)</f>
        <v>0</v>
      </c>
    </row>
    <row r="915">
      <c r="A915" s="21" t="str">
        <f>IF(T915=0,"",IF(S915&lt;&gt;"","Revisa: "&amp;S915,IF(OR(L915="Cobrado",L915="Anulado"),"",IF(AND(N915="",OR(L915="Recibido",L915="Confirmado",L915="Preparado",L915="En reparto",L915="Incidencia"),ISNUMBER(I915),INT(Ajustes!$C$5)&gt;INT(I915)),"Retrasado",IF(OR(L915="Entregado",L915="Facturado"),IF(AND(ISNUMBER(V915),ISNUMBER(N915),INT(Ajustes!$C$5)-INT(N915)&gt;V915),IF(L915="Entregado","Sin facturar","Cobro vencido"),""),IF(AND(ISNUMBER(V915),ISNUMBER(Q915),Q915&gt;V915),INDEX(Ajustes!$E$9:$E$17,MATCH(L915,Ajustes!$B$9:$B$17,0)),""))))))</f>
        <v/>
      </c>
      <c r="B915" s="22" t="n"/>
      <c r="C915" s="23" t="n"/>
      <c r="D915" s="24" t="n"/>
      <c r="E915" s="25" t="n"/>
      <c r="F915" s="25" t="n"/>
      <c r="G915" s="25" t="n"/>
      <c r="H915" s="26" t="n"/>
      <c r="I915" s="23" t="n"/>
      <c r="J915" s="25" t="n"/>
      <c r="K915" s="25" t="n"/>
      <c r="L915" s="25" t="n"/>
      <c r="M915" s="23" t="n"/>
      <c r="N915" s="23" t="n"/>
      <c r="O915" s="27" t="n"/>
      <c r="P915" s="25" t="n"/>
      <c r="Q915" s="28" t="str">
        <f>IF(OR(T915=0,L915="Cobrado",L915="Anulado",NOT(ISNUMBER(U915))),"",MAX(0,INT(Ajustes!$C$5)-INT(U915)))</f>
        <v/>
      </c>
      <c r="R915" s="28" t="str">
        <f>IF(OR(T915=0,L915="Anulado",NOT(ISNUMBER(N915)),NOT(ISNUMBER(I915))),"",IF(INT(N915)=INT(I915),"Sí",IF(INT(N915)&gt;INT(I915),"Tarde","Antes")))</f>
        <v/>
      </c>
      <c r="S915" t="str">
        <f>IF(T915=0,"",IF(L915="","falta el estado",IF(NOT(ISNUMBER(MATCH(L915,Ajustes!$B$9:$B$17,0))),"el estado no es de la lista",IF(E915="","falta el cliente",IF(OR(AND(C915&lt;&gt;"",NOT(ISNUMBER(C915))),AND(I915&lt;&gt;"",NOT(ISNUMBER(I915))),AND(M915&lt;&gt;"",NOT(ISNUMBER(M915))),AND(N915&lt;&gt;"",NOT(ISNUMBER(N915)))),"hay una fecha mal escrita",IF(AND(H915&lt;&gt;"",NOT(ISNUMBER(H915))),"el importe no es un número",IF(C915="","falta «Recibido el»",IF(AND(L915&lt;&gt;"Recibido",L915&lt;&gt;"Anulado",I915=""),"falta la entrega acordada",IF(AND(L915&lt;&gt;"Recibido",L915&lt;&gt;"Anulado",M915=""),"falta la fecha del estado",IF(AND(OR(L915="Entregado",L915="Facturado",L915="Cobrado"),N915=""),"falta «Entregado el»",IF(AND(N915&lt;&gt;"",OR(L915="Recibido",L915="Confirmado",L915="Preparado",L915="En reparto")),"tiene «Entregado el»: cambia el estado",IF(OR(INT(C915)&gt;INT(Ajustes!$C$5),AND(M915&lt;&gt;"",INT(M915)&gt;INT(Ajustes!$C$5)),AND(N915&lt;&gt;"",INT(N915)&gt;INT(Ajustes!$C$5))),"hay una fecha posterior a hoy",IF(AND(M915&lt;&gt;"",INT(M915)&lt;INT(C915)),"la fecha del estado es anterior a «Recibido el»",IF(AND(N915&lt;&gt;"",INT(N915)&lt;INT(C915)),"«Entregado el» es anterior a «Recibido el»",""))))))))))))))</f>
        <v/>
      </c>
      <c r="T915">
        <f>IF(COUNTA(B915:P915)&gt;0,1,0)</f>
        <v>0</v>
      </c>
      <c r="U915" t="str">
        <f>IF(T915=0,"",IF(AND(L915="Recibido",M915=""),IF(C915="","",C915),IF(M915="","",M915)))</f>
        <v/>
      </c>
      <c r="V915" t="str">
        <f>IF(OR(T915=0,NOT(ISNUMBER(MATCH(L915,Ajustes!$B$9:$B$17,0)))),"",IF(INDEX(Ajustes!$C$9:$C$17,MATCH(L915,Ajustes!$B$9:$B$17,0))="","",INDEX(Ajustes!$C$9:$C$17,MATCH(L915,Ajustes!$B$9:$B$17,0))))</f>
        <v/>
      </c>
      <c r="W915">
        <f>IF(AND(T915=1,N915="",OR(L915="Recibido",L915="Confirmado",L915="Preparado",L915="En reparto",L915="Incidencia")),1,0)</f>
        <v>0</v>
      </c>
      <c r="X915">
        <f>IF(S915&lt;&gt;"",1,0)</f>
        <v>0</v>
      </c>
      <c r="Y915">
        <f>IF(A915&lt;&gt;"",1,0)</f>
        <v>0</v>
      </c>
      <c r="Z915">
        <f>IF(T915=1,ROW()-5,0)</f>
        <v>0</v>
      </c>
    </row>
    <row r="916">
      <c r="A916" s="21" t="str">
        <f>IF(T916=0,"",IF(S916&lt;&gt;"","Revisa: "&amp;S916,IF(OR(L916="Cobrado",L916="Anulado"),"",IF(AND(N916="",OR(L916="Recibido",L916="Confirmado",L916="Preparado",L916="En reparto",L916="Incidencia"),ISNUMBER(I916),INT(Ajustes!$C$5)&gt;INT(I916)),"Retrasado",IF(OR(L916="Entregado",L916="Facturado"),IF(AND(ISNUMBER(V916),ISNUMBER(N916),INT(Ajustes!$C$5)-INT(N916)&gt;V916),IF(L916="Entregado","Sin facturar","Cobro vencido"),""),IF(AND(ISNUMBER(V916),ISNUMBER(Q916),Q916&gt;V916),INDEX(Ajustes!$E$9:$E$17,MATCH(L916,Ajustes!$B$9:$B$17,0)),""))))))</f>
        <v/>
      </c>
      <c r="B916" s="22" t="n"/>
      <c r="C916" s="23" t="n"/>
      <c r="D916" s="24" t="n"/>
      <c r="E916" s="25" t="n"/>
      <c r="F916" s="25" t="n"/>
      <c r="G916" s="25" t="n"/>
      <c r="H916" s="26" t="n"/>
      <c r="I916" s="23" t="n"/>
      <c r="J916" s="25" t="n"/>
      <c r="K916" s="25" t="n"/>
      <c r="L916" s="25" t="n"/>
      <c r="M916" s="23" t="n"/>
      <c r="N916" s="23" t="n"/>
      <c r="O916" s="27" t="n"/>
      <c r="P916" s="25" t="n"/>
      <c r="Q916" s="28" t="str">
        <f>IF(OR(T916=0,L916="Cobrado",L916="Anulado",NOT(ISNUMBER(U916))),"",MAX(0,INT(Ajustes!$C$5)-INT(U916)))</f>
        <v/>
      </c>
      <c r="R916" s="28" t="str">
        <f>IF(OR(T916=0,L916="Anulado",NOT(ISNUMBER(N916)),NOT(ISNUMBER(I916))),"",IF(INT(N916)=INT(I916),"Sí",IF(INT(N916)&gt;INT(I916),"Tarde","Antes")))</f>
        <v/>
      </c>
      <c r="S916" t="str">
        <f>IF(T916=0,"",IF(L916="","falta el estado",IF(NOT(ISNUMBER(MATCH(L916,Ajustes!$B$9:$B$17,0))),"el estado no es de la lista",IF(E916="","falta el cliente",IF(OR(AND(C916&lt;&gt;"",NOT(ISNUMBER(C916))),AND(I916&lt;&gt;"",NOT(ISNUMBER(I916))),AND(M916&lt;&gt;"",NOT(ISNUMBER(M916))),AND(N916&lt;&gt;"",NOT(ISNUMBER(N916)))),"hay una fecha mal escrita",IF(AND(H916&lt;&gt;"",NOT(ISNUMBER(H916))),"el importe no es un número",IF(C916="","falta «Recibido el»",IF(AND(L916&lt;&gt;"Recibido",L916&lt;&gt;"Anulado",I916=""),"falta la entrega acordada",IF(AND(L916&lt;&gt;"Recibido",L916&lt;&gt;"Anulado",M916=""),"falta la fecha del estado",IF(AND(OR(L916="Entregado",L916="Facturado",L916="Cobrado"),N916=""),"falta «Entregado el»",IF(AND(N916&lt;&gt;"",OR(L916="Recibido",L916="Confirmado",L916="Preparado",L916="En reparto")),"tiene «Entregado el»: cambia el estado",IF(OR(INT(C916)&gt;INT(Ajustes!$C$5),AND(M916&lt;&gt;"",INT(M916)&gt;INT(Ajustes!$C$5)),AND(N916&lt;&gt;"",INT(N916)&gt;INT(Ajustes!$C$5))),"hay una fecha posterior a hoy",IF(AND(M916&lt;&gt;"",INT(M916)&lt;INT(C916)),"la fecha del estado es anterior a «Recibido el»",IF(AND(N916&lt;&gt;"",INT(N916)&lt;INT(C916)),"«Entregado el» es anterior a «Recibido el»",""))))))))))))))</f>
        <v/>
      </c>
      <c r="T916">
        <f>IF(COUNTA(B916:P916)&gt;0,1,0)</f>
        <v>0</v>
      </c>
      <c r="U916" t="str">
        <f>IF(T916=0,"",IF(AND(L916="Recibido",M916=""),IF(C916="","",C916),IF(M916="","",M916)))</f>
        <v/>
      </c>
      <c r="V916" t="str">
        <f>IF(OR(T916=0,NOT(ISNUMBER(MATCH(L916,Ajustes!$B$9:$B$17,0)))),"",IF(INDEX(Ajustes!$C$9:$C$17,MATCH(L916,Ajustes!$B$9:$B$17,0))="","",INDEX(Ajustes!$C$9:$C$17,MATCH(L916,Ajustes!$B$9:$B$17,0))))</f>
        <v/>
      </c>
      <c r="W916">
        <f>IF(AND(T916=1,N916="",OR(L916="Recibido",L916="Confirmado",L916="Preparado",L916="En reparto",L916="Incidencia")),1,0)</f>
        <v>0</v>
      </c>
      <c r="X916">
        <f>IF(S916&lt;&gt;"",1,0)</f>
        <v>0</v>
      </c>
      <c r="Y916">
        <f>IF(A916&lt;&gt;"",1,0)</f>
        <v>0</v>
      </c>
      <c r="Z916">
        <f>IF(T916=1,ROW()-5,0)</f>
        <v>0</v>
      </c>
    </row>
    <row r="917">
      <c r="A917" s="21" t="str">
        <f>IF(T917=0,"",IF(S917&lt;&gt;"","Revisa: "&amp;S917,IF(OR(L917="Cobrado",L917="Anulado"),"",IF(AND(N917="",OR(L917="Recibido",L917="Confirmado",L917="Preparado",L917="En reparto",L917="Incidencia"),ISNUMBER(I917),INT(Ajustes!$C$5)&gt;INT(I917)),"Retrasado",IF(OR(L917="Entregado",L917="Facturado"),IF(AND(ISNUMBER(V917),ISNUMBER(N917),INT(Ajustes!$C$5)-INT(N917)&gt;V917),IF(L917="Entregado","Sin facturar","Cobro vencido"),""),IF(AND(ISNUMBER(V917),ISNUMBER(Q917),Q917&gt;V917),INDEX(Ajustes!$E$9:$E$17,MATCH(L917,Ajustes!$B$9:$B$17,0)),""))))))</f>
        <v/>
      </c>
      <c r="B917" s="22" t="n"/>
      <c r="C917" s="23" t="n"/>
      <c r="D917" s="24" t="n"/>
      <c r="E917" s="25" t="n"/>
      <c r="F917" s="25" t="n"/>
      <c r="G917" s="25" t="n"/>
      <c r="H917" s="26" t="n"/>
      <c r="I917" s="23" t="n"/>
      <c r="J917" s="25" t="n"/>
      <c r="K917" s="25" t="n"/>
      <c r="L917" s="25" t="n"/>
      <c r="M917" s="23" t="n"/>
      <c r="N917" s="23" t="n"/>
      <c r="O917" s="27" t="n"/>
      <c r="P917" s="25" t="n"/>
      <c r="Q917" s="28" t="str">
        <f>IF(OR(T917=0,L917="Cobrado",L917="Anulado",NOT(ISNUMBER(U917))),"",MAX(0,INT(Ajustes!$C$5)-INT(U917)))</f>
        <v/>
      </c>
      <c r="R917" s="28" t="str">
        <f>IF(OR(T917=0,L917="Anulado",NOT(ISNUMBER(N917)),NOT(ISNUMBER(I917))),"",IF(INT(N917)=INT(I917),"Sí",IF(INT(N917)&gt;INT(I917),"Tarde","Antes")))</f>
        <v/>
      </c>
      <c r="S917" t="str">
        <f>IF(T917=0,"",IF(L917="","falta el estado",IF(NOT(ISNUMBER(MATCH(L917,Ajustes!$B$9:$B$17,0))),"el estado no es de la lista",IF(E917="","falta el cliente",IF(OR(AND(C917&lt;&gt;"",NOT(ISNUMBER(C917))),AND(I917&lt;&gt;"",NOT(ISNUMBER(I917))),AND(M917&lt;&gt;"",NOT(ISNUMBER(M917))),AND(N917&lt;&gt;"",NOT(ISNUMBER(N917)))),"hay una fecha mal escrita",IF(AND(H917&lt;&gt;"",NOT(ISNUMBER(H917))),"el importe no es un número",IF(C917="","falta «Recibido el»",IF(AND(L917&lt;&gt;"Recibido",L917&lt;&gt;"Anulado",I917=""),"falta la entrega acordada",IF(AND(L917&lt;&gt;"Recibido",L917&lt;&gt;"Anulado",M917=""),"falta la fecha del estado",IF(AND(OR(L917="Entregado",L917="Facturado",L917="Cobrado"),N917=""),"falta «Entregado el»",IF(AND(N917&lt;&gt;"",OR(L917="Recibido",L917="Confirmado",L917="Preparado",L917="En reparto")),"tiene «Entregado el»: cambia el estado",IF(OR(INT(C917)&gt;INT(Ajustes!$C$5),AND(M917&lt;&gt;"",INT(M917)&gt;INT(Ajustes!$C$5)),AND(N917&lt;&gt;"",INT(N917)&gt;INT(Ajustes!$C$5))),"hay una fecha posterior a hoy",IF(AND(M917&lt;&gt;"",INT(M917)&lt;INT(C917)),"la fecha del estado es anterior a «Recibido el»",IF(AND(N917&lt;&gt;"",INT(N917)&lt;INT(C917)),"«Entregado el» es anterior a «Recibido el»",""))))))))))))))</f>
        <v/>
      </c>
      <c r="T917">
        <f>IF(COUNTA(B917:P917)&gt;0,1,0)</f>
        <v>0</v>
      </c>
      <c r="U917" t="str">
        <f>IF(T917=0,"",IF(AND(L917="Recibido",M917=""),IF(C917="","",C917),IF(M917="","",M917)))</f>
        <v/>
      </c>
      <c r="V917" t="str">
        <f>IF(OR(T917=0,NOT(ISNUMBER(MATCH(L917,Ajustes!$B$9:$B$17,0)))),"",IF(INDEX(Ajustes!$C$9:$C$17,MATCH(L917,Ajustes!$B$9:$B$17,0))="","",INDEX(Ajustes!$C$9:$C$17,MATCH(L917,Ajustes!$B$9:$B$17,0))))</f>
        <v/>
      </c>
      <c r="W917">
        <f>IF(AND(T917=1,N917="",OR(L917="Recibido",L917="Confirmado",L917="Preparado",L917="En reparto",L917="Incidencia")),1,0)</f>
        <v>0</v>
      </c>
      <c r="X917">
        <f>IF(S917&lt;&gt;"",1,0)</f>
        <v>0</v>
      </c>
      <c r="Y917">
        <f>IF(A917&lt;&gt;"",1,0)</f>
        <v>0</v>
      </c>
      <c r="Z917">
        <f>IF(T917=1,ROW()-5,0)</f>
        <v>0</v>
      </c>
    </row>
    <row r="918">
      <c r="A918" s="21" t="str">
        <f>IF(T918=0,"",IF(S918&lt;&gt;"","Revisa: "&amp;S918,IF(OR(L918="Cobrado",L918="Anulado"),"",IF(AND(N918="",OR(L918="Recibido",L918="Confirmado",L918="Preparado",L918="En reparto",L918="Incidencia"),ISNUMBER(I918),INT(Ajustes!$C$5)&gt;INT(I918)),"Retrasado",IF(OR(L918="Entregado",L918="Facturado"),IF(AND(ISNUMBER(V918),ISNUMBER(N918),INT(Ajustes!$C$5)-INT(N918)&gt;V918),IF(L918="Entregado","Sin facturar","Cobro vencido"),""),IF(AND(ISNUMBER(V918),ISNUMBER(Q918),Q918&gt;V918),INDEX(Ajustes!$E$9:$E$17,MATCH(L918,Ajustes!$B$9:$B$17,0)),""))))))</f>
        <v/>
      </c>
      <c r="B918" s="22" t="n"/>
      <c r="C918" s="23" t="n"/>
      <c r="D918" s="24" t="n"/>
      <c r="E918" s="25" t="n"/>
      <c r="F918" s="25" t="n"/>
      <c r="G918" s="25" t="n"/>
      <c r="H918" s="26" t="n"/>
      <c r="I918" s="23" t="n"/>
      <c r="J918" s="25" t="n"/>
      <c r="K918" s="25" t="n"/>
      <c r="L918" s="25" t="n"/>
      <c r="M918" s="23" t="n"/>
      <c r="N918" s="23" t="n"/>
      <c r="O918" s="27" t="n"/>
      <c r="P918" s="25" t="n"/>
      <c r="Q918" s="28" t="str">
        <f>IF(OR(T918=0,L918="Cobrado",L918="Anulado",NOT(ISNUMBER(U918))),"",MAX(0,INT(Ajustes!$C$5)-INT(U918)))</f>
        <v/>
      </c>
      <c r="R918" s="28" t="str">
        <f>IF(OR(T918=0,L918="Anulado",NOT(ISNUMBER(N918)),NOT(ISNUMBER(I918))),"",IF(INT(N918)=INT(I918),"Sí",IF(INT(N918)&gt;INT(I918),"Tarde","Antes")))</f>
        <v/>
      </c>
      <c r="S918" t="str">
        <f>IF(T918=0,"",IF(L918="","falta el estado",IF(NOT(ISNUMBER(MATCH(L918,Ajustes!$B$9:$B$17,0))),"el estado no es de la lista",IF(E918="","falta el cliente",IF(OR(AND(C918&lt;&gt;"",NOT(ISNUMBER(C918))),AND(I918&lt;&gt;"",NOT(ISNUMBER(I918))),AND(M918&lt;&gt;"",NOT(ISNUMBER(M918))),AND(N918&lt;&gt;"",NOT(ISNUMBER(N918)))),"hay una fecha mal escrita",IF(AND(H918&lt;&gt;"",NOT(ISNUMBER(H918))),"el importe no es un número",IF(C918="","falta «Recibido el»",IF(AND(L918&lt;&gt;"Recibido",L918&lt;&gt;"Anulado",I918=""),"falta la entrega acordada",IF(AND(L918&lt;&gt;"Recibido",L918&lt;&gt;"Anulado",M918=""),"falta la fecha del estado",IF(AND(OR(L918="Entregado",L918="Facturado",L918="Cobrado"),N918=""),"falta «Entregado el»",IF(AND(N918&lt;&gt;"",OR(L918="Recibido",L918="Confirmado",L918="Preparado",L918="En reparto")),"tiene «Entregado el»: cambia el estado",IF(OR(INT(C918)&gt;INT(Ajustes!$C$5),AND(M918&lt;&gt;"",INT(M918)&gt;INT(Ajustes!$C$5)),AND(N918&lt;&gt;"",INT(N918)&gt;INT(Ajustes!$C$5))),"hay una fecha posterior a hoy",IF(AND(M918&lt;&gt;"",INT(M918)&lt;INT(C918)),"la fecha del estado es anterior a «Recibido el»",IF(AND(N918&lt;&gt;"",INT(N918)&lt;INT(C918)),"«Entregado el» es anterior a «Recibido el»",""))))))))))))))</f>
        <v/>
      </c>
      <c r="T918">
        <f>IF(COUNTA(B918:P918)&gt;0,1,0)</f>
        <v>0</v>
      </c>
      <c r="U918" t="str">
        <f>IF(T918=0,"",IF(AND(L918="Recibido",M918=""),IF(C918="","",C918),IF(M918="","",M918)))</f>
        <v/>
      </c>
      <c r="V918" t="str">
        <f>IF(OR(T918=0,NOT(ISNUMBER(MATCH(L918,Ajustes!$B$9:$B$17,0)))),"",IF(INDEX(Ajustes!$C$9:$C$17,MATCH(L918,Ajustes!$B$9:$B$17,0))="","",INDEX(Ajustes!$C$9:$C$17,MATCH(L918,Ajustes!$B$9:$B$17,0))))</f>
        <v/>
      </c>
      <c r="W918">
        <f>IF(AND(T918=1,N918="",OR(L918="Recibido",L918="Confirmado",L918="Preparado",L918="En reparto",L918="Incidencia")),1,0)</f>
        <v>0</v>
      </c>
      <c r="X918">
        <f>IF(S918&lt;&gt;"",1,0)</f>
        <v>0</v>
      </c>
      <c r="Y918">
        <f>IF(A918&lt;&gt;"",1,0)</f>
        <v>0</v>
      </c>
      <c r="Z918">
        <f>IF(T918=1,ROW()-5,0)</f>
        <v>0</v>
      </c>
    </row>
    <row r="919">
      <c r="A919" s="21" t="str">
        <f>IF(T919=0,"",IF(S919&lt;&gt;"","Revisa: "&amp;S919,IF(OR(L919="Cobrado",L919="Anulado"),"",IF(AND(N919="",OR(L919="Recibido",L919="Confirmado",L919="Preparado",L919="En reparto",L919="Incidencia"),ISNUMBER(I919),INT(Ajustes!$C$5)&gt;INT(I919)),"Retrasado",IF(OR(L919="Entregado",L919="Facturado"),IF(AND(ISNUMBER(V919),ISNUMBER(N919),INT(Ajustes!$C$5)-INT(N919)&gt;V919),IF(L919="Entregado","Sin facturar","Cobro vencido"),""),IF(AND(ISNUMBER(V919),ISNUMBER(Q919),Q919&gt;V919),INDEX(Ajustes!$E$9:$E$17,MATCH(L919,Ajustes!$B$9:$B$17,0)),""))))))</f>
        <v/>
      </c>
      <c r="B919" s="22" t="n"/>
      <c r="C919" s="23" t="n"/>
      <c r="D919" s="24" t="n"/>
      <c r="E919" s="25" t="n"/>
      <c r="F919" s="25" t="n"/>
      <c r="G919" s="25" t="n"/>
      <c r="H919" s="26" t="n"/>
      <c r="I919" s="23" t="n"/>
      <c r="J919" s="25" t="n"/>
      <c r="K919" s="25" t="n"/>
      <c r="L919" s="25" t="n"/>
      <c r="M919" s="23" t="n"/>
      <c r="N919" s="23" t="n"/>
      <c r="O919" s="27" t="n"/>
      <c r="P919" s="25" t="n"/>
      <c r="Q919" s="28" t="str">
        <f>IF(OR(T919=0,L919="Cobrado",L919="Anulado",NOT(ISNUMBER(U919))),"",MAX(0,INT(Ajustes!$C$5)-INT(U919)))</f>
        <v/>
      </c>
      <c r="R919" s="28" t="str">
        <f>IF(OR(T919=0,L919="Anulado",NOT(ISNUMBER(N919)),NOT(ISNUMBER(I919))),"",IF(INT(N919)=INT(I919),"Sí",IF(INT(N919)&gt;INT(I919),"Tarde","Antes")))</f>
        <v/>
      </c>
      <c r="S919" t="str">
        <f>IF(T919=0,"",IF(L919="","falta el estado",IF(NOT(ISNUMBER(MATCH(L919,Ajustes!$B$9:$B$17,0))),"el estado no es de la lista",IF(E919="","falta el cliente",IF(OR(AND(C919&lt;&gt;"",NOT(ISNUMBER(C919))),AND(I919&lt;&gt;"",NOT(ISNUMBER(I919))),AND(M919&lt;&gt;"",NOT(ISNUMBER(M919))),AND(N919&lt;&gt;"",NOT(ISNUMBER(N919)))),"hay una fecha mal escrita",IF(AND(H919&lt;&gt;"",NOT(ISNUMBER(H919))),"el importe no es un número",IF(C919="","falta «Recibido el»",IF(AND(L919&lt;&gt;"Recibido",L919&lt;&gt;"Anulado",I919=""),"falta la entrega acordada",IF(AND(L919&lt;&gt;"Recibido",L919&lt;&gt;"Anulado",M919=""),"falta la fecha del estado",IF(AND(OR(L919="Entregado",L919="Facturado",L919="Cobrado"),N919=""),"falta «Entregado el»",IF(AND(N919&lt;&gt;"",OR(L919="Recibido",L919="Confirmado",L919="Preparado",L919="En reparto")),"tiene «Entregado el»: cambia el estado",IF(OR(INT(C919)&gt;INT(Ajustes!$C$5),AND(M919&lt;&gt;"",INT(M919)&gt;INT(Ajustes!$C$5)),AND(N919&lt;&gt;"",INT(N919)&gt;INT(Ajustes!$C$5))),"hay una fecha posterior a hoy",IF(AND(M919&lt;&gt;"",INT(M919)&lt;INT(C919)),"la fecha del estado es anterior a «Recibido el»",IF(AND(N919&lt;&gt;"",INT(N919)&lt;INT(C919)),"«Entregado el» es anterior a «Recibido el»",""))))))))))))))</f>
        <v/>
      </c>
      <c r="T919">
        <f>IF(COUNTA(B919:P919)&gt;0,1,0)</f>
        <v>0</v>
      </c>
      <c r="U919" t="str">
        <f>IF(T919=0,"",IF(AND(L919="Recibido",M919=""),IF(C919="","",C919),IF(M919="","",M919)))</f>
        <v/>
      </c>
      <c r="V919" t="str">
        <f>IF(OR(T919=0,NOT(ISNUMBER(MATCH(L919,Ajustes!$B$9:$B$17,0)))),"",IF(INDEX(Ajustes!$C$9:$C$17,MATCH(L919,Ajustes!$B$9:$B$17,0))="","",INDEX(Ajustes!$C$9:$C$17,MATCH(L919,Ajustes!$B$9:$B$17,0))))</f>
        <v/>
      </c>
      <c r="W919">
        <f>IF(AND(T919=1,N919="",OR(L919="Recibido",L919="Confirmado",L919="Preparado",L919="En reparto",L919="Incidencia")),1,0)</f>
        <v>0</v>
      </c>
      <c r="X919">
        <f>IF(S919&lt;&gt;"",1,0)</f>
        <v>0</v>
      </c>
      <c r="Y919">
        <f>IF(A919&lt;&gt;"",1,0)</f>
        <v>0</v>
      </c>
      <c r="Z919">
        <f>IF(T919=1,ROW()-5,0)</f>
        <v>0</v>
      </c>
    </row>
    <row r="920">
      <c r="A920" s="21" t="str">
        <f>IF(T920=0,"",IF(S920&lt;&gt;"","Revisa: "&amp;S920,IF(OR(L920="Cobrado",L920="Anulado"),"",IF(AND(N920="",OR(L920="Recibido",L920="Confirmado",L920="Preparado",L920="En reparto",L920="Incidencia"),ISNUMBER(I920),INT(Ajustes!$C$5)&gt;INT(I920)),"Retrasado",IF(OR(L920="Entregado",L920="Facturado"),IF(AND(ISNUMBER(V920),ISNUMBER(N920),INT(Ajustes!$C$5)-INT(N920)&gt;V920),IF(L920="Entregado","Sin facturar","Cobro vencido"),""),IF(AND(ISNUMBER(V920),ISNUMBER(Q920),Q920&gt;V920),INDEX(Ajustes!$E$9:$E$17,MATCH(L920,Ajustes!$B$9:$B$17,0)),""))))))</f>
        <v/>
      </c>
      <c r="B920" s="22" t="n"/>
      <c r="C920" s="23" t="n"/>
      <c r="D920" s="24" t="n"/>
      <c r="E920" s="25" t="n"/>
      <c r="F920" s="25" t="n"/>
      <c r="G920" s="25" t="n"/>
      <c r="H920" s="26" t="n"/>
      <c r="I920" s="23" t="n"/>
      <c r="J920" s="25" t="n"/>
      <c r="K920" s="25" t="n"/>
      <c r="L920" s="25" t="n"/>
      <c r="M920" s="23" t="n"/>
      <c r="N920" s="23" t="n"/>
      <c r="O920" s="27" t="n"/>
      <c r="P920" s="25" t="n"/>
      <c r="Q920" s="28" t="str">
        <f>IF(OR(T920=0,L920="Cobrado",L920="Anulado",NOT(ISNUMBER(U920))),"",MAX(0,INT(Ajustes!$C$5)-INT(U920)))</f>
        <v/>
      </c>
      <c r="R920" s="28" t="str">
        <f>IF(OR(T920=0,L920="Anulado",NOT(ISNUMBER(N920)),NOT(ISNUMBER(I920))),"",IF(INT(N920)=INT(I920),"Sí",IF(INT(N920)&gt;INT(I920),"Tarde","Antes")))</f>
        <v/>
      </c>
      <c r="S920" t="str">
        <f>IF(T920=0,"",IF(L920="","falta el estado",IF(NOT(ISNUMBER(MATCH(L920,Ajustes!$B$9:$B$17,0))),"el estado no es de la lista",IF(E920="","falta el cliente",IF(OR(AND(C920&lt;&gt;"",NOT(ISNUMBER(C920))),AND(I920&lt;&gt;"",NOT(ISNUMBER(I920))),AND(M920&lt;&gt;"",NOT(ISNUMBER(M920))),AND(N920&lt;&gt;"",NOT(ISNUMBER(N920)))),"hay una fecha mal escrita",IF(AND(H920&lt;&gt;"",NOT(ISNUMBER(H920))),"el importe no es un número",IF(C920="","falta «Recibido el»",IF(AND(L920&lt;&gt;"Recibido",L920&lt;&gt;"Anulado",I920=""),"falta la entrega acordada",IF(AND(L920&lt;&gt;"Recibido",L920&lt;&gt;"Anulado",M920=""),"falta la fecha del estado",IF(AND(OR(L920="Entregado",L920="Facturado",L920="Cobrado"),N920=""),"falta «Entregado el»",IF(AND(N920&lt;&gt;"",OR(L920="Recibido",L920="Confirmado",L920="Preparado",L920="En reparto")),"tiene «Entregado el»: cambia el estado",IF(OR(INT(C920)&gt;INT(Ajustes!$C$5),AND(M920&lt;&gt;"",INT(M920)&gt;INT(Ajustes!$C$5)),AND(N920&lt;&gt;"",INT(N920)&gt;INT(Ajustes!$C$5))),"hay una fecha posterior a hoy",IF(AND(M920&lt;&gt;"",INT(M920)&lt;INT(C920)),"la fecha del estado es anterior a «Recibido el»",IF(AND(N920&lt;&gt;"",INT(N920)&lt;INT(C920)),"«Entregado el» es anterior a «Recibido el»",""))))))))))))))</f>
        <v/>
      </c>
      <c r="T920">
        <f>IF(COUNTA(B920:P920)&gt;0,1,0)</f>
        <v>0</v>
      </c>
      <c r="U920" t="str">
        <f>IF(T920=0,"",IF(AND(L920="Recibido",M920=""),IF(C920="","",C920),IF(M920="","",M920)))</f>
        <v/>
      </c>
      <c r="V920" t="str">
        <f>IF(OR(T920=0,NOT(ISNUMBER(MATCH(L920,Ajustes!$B$9:$B$17,0)))),"",IF(INDEX(Ajustes!$C$9:$C$17,MATCH(L920,Ajustes!$B$9:$B$17,0))="","",INDEX(Ajustes!$C$9:$C$17,MATCH(L920,Ajustes!$B$9:$B$17,0))))</f>
        <v/>
      </c>
      <c r="W920">
        <f>IF(AND(T920=1,N920="",OR(L920="Recibido",L920="Confirmado",L920="Preparado",L920="En reparto",L920="Incidencia")),1,0)</f>
        <v>0</v>
      </c>
      <c r="X920">
        <f>IF(S920&lt;&gt;"",1,0)</f>
        <v>0</v>
      </c>
      <c r="Y920">
        <f>IF(A920&lt;&gt;"",1,0)</f>
        <v>0</v>
      </c>
      <c r="Z920">
        <f>IF(T920=1,ROW()-5,0)</f>
        <v>0</v>
      </c>
    </row>
    <row r="921">
      <c r="A921" s="21" t="str">
        <f>IF(T921=0,"",IF(S921&lt;&gt;"","Revisa: "&amp;S921,IF(OR(L921="Cobrado",L921="Anulado"),"",IF(AND(N921="",OR(L921="Recibido",L921="Confirmado",L921="Preparado",L921="En reparto",L921="Incidencia"),ISNUMBER(I921),INT(Ajustes!$C$5)&gt;INT(I921)),"Retrasado",IF(OR(L921="Entregado",L921="Facturado"),IF(AND(ISNUMBER(V921),ISNUMBER(N921),INT(Ajustes!$C$5)-INT(N921)&gt;V921),IF(L921="Entregado","Sin facturar","Cobro vencido"),""),IF(AND(ISNUMBER(V921),ISNUMBER(Q921),Q921&gt;V921),INDEX(Ajustes!$E$9:$E$17,MATCH(L921,Ajustes!$B$9:$B$17,0)),""))))))</f>
        <v/>
      </c>
      <c r="B921" s="22" t="n"/>
      <c r="C921" s="23" t="n"/>
      <c r="D921" s="24" t="n"/>
      <c r="E921" s="25" t="n"/>
      <c r="F921" s="25" t="n"/>
      <c r="G921" s="25" t="n"/>
      <c r="H921" s="26" t="n"/>
      <c r="I921" s="23" t="n"/>
      <c r="J921" s="25" t="n"/>
      <c r="K921" s="25" t="n"/>
      <c r="L921" s="25" t="n"/>
      <c r="M921" s="23" t="n"/>
      <c r="N921" s="23" t="n"/>
      <c r="O921" s="27" t="n"/>
      <c r="P921" s="25" t="n"/>
      <c r="Q921" s="28" t="str">
        <f>IF(OR(T921=0,L921="Cobrado",L921="Anulado",NOT(ISNUMBER(U921))),"",MAX(0,INT(Ajustes!$C$5)-INT(U921)))</f>
        <v/>
      </c>
      <c r="R921" s="28" t="str">
        <f>IF(OR(T921=0,L921="Anulado",NOT(ISNUMBER(N921)),NOT(ISNUMBER(I921))),"",IF(INT(N921)=INT(I921),"Sí",IF(INT(N921)&gt;INT(I921),"Tarde","Antes")))</f>
        <v/>
      </c>
      <c r="S921" t="str">
        <f>IF(T921=0,"",IF(L921="","falta el estado",IF(NOT(ISNUMBER(MATCH(L921,Ajustes!$B$9:$B$17,0))),"el estado no es de la lista",IF(E921="","falta el cliente",IF(OR(AND(C921&lt;&gt;"",NOT(ISNUMBER(C921))),AND(I921&lt;&gt;"",NOT(ISNUMBER(I921))),AND(M921&lt;&gt;"",NOT(ISNUMBER(M921))),AND(N921&lt;&gt;"",NOT(ISNUMBER(N921)))),"hay una fecha mal escrita",IF(AND(H921&lt;&gt;"",NOT(ISNUMBER(H921))),"el importe no es un número",IF(C921="","falta «Recibido el»",IF(AND(L921&lt;&gt;"Recibido",L921&lt;&gt;"Anulado",I921=""),"falta la entrega acordada",IF(AND(L921&lt;&gt;"Recibido",L921&lt;&gt;"Anulado",M921=""),"falta la fecha del estado",IF(AND(OR(L921="Entregado",L921="Facturado",L921="Cobrado"),N921=""),"falta «Entregado el»",IF(AND(N921&lt;&gt;"",OR(L921="Recibido",L921="Confirmado",L921="Preparado",L921="En reparto")),"tiene «Entregado el»: cambia el estado",IF(OR(INT(C921)&gt;INT(Ajustes!$C$5),AND(M921&lt;&gt;"",INT(M921)&gt;INT(Ajustes!$C$5)),AND(N921&lt;&gt;"",INT(N921)&gt;INT(Ajustes!$C$5))),"hay una fecha posterior a hoy",IF(AND(M921&lt;&gt;"",INT(M921)&lt;INT(C921)),"la fecha del estado es anterior a «Recibido el»",IF(AND(N921&lt;&gt;"",INT(N921)&lt;INT(C921)),"«Entregado el» es anterior a «Recibido el»",""))))))))))))))</f>
        <v/>
      </c>
      <c r="T921">
        <f>IF(COUNTA(B921:P921)&gt;0,1,0)</f>
        <v>0</v>
      </c>
      <c r="U921" t="str">
        <f>IF(T921=0,"",IF(AND(L921="Recibido",M921=""),IF(C921="","",C921),IF(M921="","",M921)))</f>
        <v/>
      </c>
      <c r="V921" t="str">
        <f>IF(OR(T921=0,NOT(ISNUMBER(MATCH(L921,Ajustes!$B$9:$B$17,0)))),"",IF(INDEX(Ajustes!$C$9:$C$17,MATCH(L921,Ajustes!$B$9:$B$17,0))="","",INDEX(Ajustes!$C$9:$C$17,MATCH(L921,Ajustes!$B$9:$B$17,0))))</f>
        <v/>
      </c>
      <c r="W921">
        <f>IF(AND(T921=1,N921="",OR(L921="Recibido",L921="Confirmado",L921="Preparado",L921="En reparto",L921="Incidencia")),1,0)</f>
        <v>0</v>
      </c>
      <c r="X921">
        <f>IF(S921&lt;&gt;"",1,0)</f>
        <v>0</v>
      </c>
      <c r="Y921">
        <f>IF(A921&lt;&gt;"",1,0)</f>
        <v>0</v>
      </c>
      <c r="Z921">
        <f>IF(T921=1,ROW()-5,0)</f>
        <v>0</v>
      </c>
    </row>
    <row r="922">
      <c r="A922" s="21" t="str">
        <f>IF(T922=0,"",IF(S922&lt;&gt;"","Revisa: "&amp;S922,IF(OR(L922="Cobrado",L922="Anulado"),"",IF(AND(N922="",OR(L922="Recibido",L922="Confirmado",L922="Preparado",L922="En reparto",L922="Incidencia"),ISNUMBER(I922),INT(Ajustes!$C$5)&gt;INT(I922)),"Retrasado",IF(OR(L922="Entregado",L922="Facturado"),IF(AND(ISNUMBER(V922),ISNUMBER(N922),INT(Ajustes!$C$5)-INT(N922)&gt;V922),IF(L922="Entregado","Sin facturar","Cobro vencido"),""),IF(AND(ISNUMBER(V922),ISNUMBER(Q922),Q922&gt;V922),INDEX(Ajustes!$E$9:$E$17,MATCH(L922,Ajustes!$B$9:$B$17,0)),""))))))</f>
        <v/>
      </c>
      <c r="B922" s="22" t="n"/>
      <c r="C922" s="23" t="n"/>
      <c r="D922" s="24" t="n"/>
      <c r="E922" s="25" t="n"/>
      <c r="F922" s="25" t="n"/>
      <c r="G922" s="25" t="n"/>
      <c r="H922" s="26" t="n"/>
      <c r="I922" s="23" t="n"/>
      <c r="J922" s="25" t="n"/>
      <c r="K922" s="25" t="n"/>
      <c r="L922" s="25" t="n"/>
      <c r="M922" s="23" t="n"/>
      <c r="N922" s="23" t="n"/>
      <c r="O922" s="27" t="n"/>
      <c r="P922" s="25" t="n"/>
      <c r="Q922" s="28" t="str">
        <f>IF(OR(T922=0,L922="Cobrado",L922="Anulado",NOT(ISNUMBER(U922))),"",MAX(0,INT(Ajustes!$C$5)-INT(U922)))</f>
        <v/>
      </c>
      <c r="R922" s="28" t="str">
        <f>IF(OR(T922=0,L922="Anulado",NOT(ISNUMBER(N922)),NOT(ISNUMBER(I922))),"",IF(INT(N922)=INT(I922),"Sí",IF(INT(N922)&gt;INT(I922),"Tarde","Antes")))</f>
        <v/>
      </c>
      <c r="S922" t="str">
        <f>IF(T922=0,"",IF(L922="","falta el estado",IF(NOT(ISNUMBER(MATCH(L922,Ajustes!$B$9:$B$17,0))),"el estado no es de la lista",IF(E922="","falta el cliente",IF(OR(AND(C922&lt;&gt;"",NOT(ISNUMBER(C922))),AND(I922&lt;&gt;"",NOT(ISNUMBER(I922))),AND(M922&lt;&gt;"",NOT(ISNUMBER(M922))),AND(N922&lt;&gt;"",NOT(ISNUMBER(N922)))),"hay una fecha mal escrita",IF(AND(H922&lt;&gt;"",NOT(ISNUMBER(H922))),"el importe no es un número",IF(C922="","falta «Recibido el»",IF(AND(L922&lt;&gt;"Recibido",L922&lt;&gt;"Anulado",I922=""),"falta la entrega acordada",IF(AND(L922&lt;&gt;"Recibido",L922&lt;&gt;"Anulado",M922=""),"falta la fecha del estado",IF(AND(OR(L922="Entregado",L922="Facturado",L922="Cobrado"),N922=""),"falta «Entregado el»",IF(AND(N922&lt;&gt;"",OR(L922="Recibido",L922="Confirmado",L922="Preparado",L922="En reparto")),"tiene «Entregado el»: cambia el estado",IF(OR(INT(C922)&gt;INT(Ajustes!$C$5),AND(M922&lt;&gt;"",INT(M922)&gt;INT(Ajustes!$C$5)),AND(N922&lt;&gt;"",INT(N922)&gt;INT(Ajustes!$C$5))),"hay una fecha posterior a hoy",IF(AND(M922&lt;&gt;"",INT(M922)&lt;INT(C922)),"la fecha del estado es anterior a «Recibido el»",IF(AND(N922&lt;&gt;"",INT(N922)&lt;INT(C922)),"«Entregado el» es anterior a «Recibido el»",""))))))))))))))</f>
        <v/>
      </c>
      <c r="T922">
        <f>IF(COUNTA(B922:P922)&gt;0,1,0)</f>
        <v>0</v>
      </c>
      <c r="U922" t="str">
        <f>IF(T922=0,"",IF(AND(L922="Recibido",M922=""),IF(C922="","",C922),IF(M922="","",M922)))</f>
        <v/>
      </c>
      <c r="V922" t="str">
        <f>IF(OR(T922=0,NOT(ISNUMBER(MATCH(L922,Ajustes!$B$9:$B$17,0)))),"",IF(INDEX(Ajustes!$C$9:$C$17,MATCH(L922,Ajustes!$B$9:$B$17,0))="","",INDEX(Ajustes!$C$9:$C$17,MATCH(L922,Ajustes!$B$9:$B$17,0))))</f>
        <v/>
      </c>
      <c r="W922">
        <f>IF(AND(T922=1,N922="",OR(L922="Recibido",L922="Confirmado",L922="Preparado",L922="En reparto",L922="Incidencia")),1,0)</f>
        <v>0</v>
      </c>
      <c r="X922">
        <f>IF(S922&lt;&gt;"",1,0)</f>
        <v>0</v>
      </c>
      <c r="Y922">
        <f>IF(A922&lt;&gt;"",1,0)</f>
        <v>0</v>
      </c>
      <c r="Z922">
        <f>IF(T922=1,ROW()-5,0)</f>
        <v>0</v>
      </c>
    </row>
    <row r="923">
      <c r="A923" s="21" t="str">
        <f>IF(T923=0,"",IF(S923&lt;&gt;"","Revisa: "&amp;S923,IF(OR(L923="Cobrado",L923="Anulado"),"",IF(AND(N923="",OR(L923="Recibido",L923="Confirmado",L923="Preparado",L923="En reparto",L923="Incidencia"),ISNUMBER(I923),INT(Ajustes!$C$5)&gt;INT(I923)),"Retrasado",IF(OR(L923="Entregado",L923="Facturado"),IF(AND(ISNUMBER(V923),ISNUMBER(N923),INT(Ajustes!$C$5)-INT(N923)&gt;V923),IF(L923="Entregado","Sin facturar","Cobro vencido"),""),IF(AND(ISNUMBER(V923),ISNUMBER(Q923),Q923&gt;V923),INDEX(Ajustes!$E$9:$E$17,MATCH(L923,Ajustes!$B$9:$B$17,0)),""))))))</f>
        <v/>
      </c>
      <c r="B923" s="22" t="n"/>
      <c r="C923" s="23" t="n"/>
      <c r="D923" s="24" t="n"/>
      <c r="E923" s="25" t="n"/>
      <c r="F923" s="25" t="n"/>
      <c r="G923" s="25" t="n"/>
      <c r="H923" s="26" t="n"/>
      <c r="I923" s="23" t="n"/>
      <c r="J923" s="25" t="n"/>
      <c r="K923" s="25" t="n"/>
      <c r="L923" s="25" t="n"/>
      <c r="M923" s="23" t="n"/>
      <c r="N923" s="23" t="n"/>
      <c r="O923" s="27" t="n"/>
      <c r="P923" s="25" t="n"/>
      <c r="Q923" s="28" t="str">
        <f>IF(OR(T923=0,L923="Cobrado",L923="Anulado",NOT(ISNUMBER(U923))),"",MAX(0,INT(Ajustes!$C$5)-INT(U923)))</f>
        <v/>
      </c>
      <c r="R923" s="28" t="str">
        <f>IF(OR(T923=0,L923="Anulado",NOT(ISNUMBER(N923)),NOT(ISNUMBER(I923))),"",IF(INT(N923)=INT(I923),"Sí",IF(INT(N923)&gt;INT(I923),"Tarde","Antes")))</f>
        <v/>
      </c>
      <c r="S923" t="str">
        <f>IF(T923=0,"",IF(L923="","falta el estado",IF(NOT(ISNUMBER(MATCH(L923,Ajustes!$B$9:$B$17,0))),"el estado no es de la lista",IF(E923="","falta el cliente",IF(OR(AND(C923&lt;&gt;"",NOT(ISNUMBER(C923))),AND(I923&lt;&gt;"",NOT(ISNUMBER(I923))),AND(M923&lt;&gt;"",NOT(ISNUMBER(M923))),AND(N923&lt;&gt;"",NOT(ISNUMBER(N923)))),"hay una fecha mal escrita",IF(AND(H923&lt;&gt;"",NOT(ISNUMBER(H923))),"el importe no es un número",IF(C923="","falta «Recibido el»",IF(AND(L923&lt;&gt;"Recibido",L923&lt;&gt;"Anulado",I923=""),"falta la entrega acordada",IF(AND(L923&lt;&gt;"Recibido",L923&lt;&gt;"Anulado",M923=""),"falta la fecha del estado",IF(AND(OR(L923="Entregado",L923="Facturado",L923="Cobrado"),N923=""),"falta «Entregado el»",IF(AND(N923&lt;&gt;"",OR(L923="Recibido",L923="Confirmado",L923="Preparado",L923="En reparto")),"tiene «Entregado el»: cambia el estado",IF(OR(INT(C923)&gt;INT(Ajustes!$C$5),AND(M923&lt;&gt;"",INT(M923)&gt;INT(Ajustes!$C$5)),AND(N923&lt;&gt;"",INT(N923)&gt;INT(Ajustes!$C$5))),"hay una fecha posterior a hoy",IF(AND(M923&lt;&gt;"",INT(M923)&lt;INT(C923)),"la fecha del estado es anterior a «Recibido el»",IF(AND(N923&lt;&gt;"",INT(N923)&lt;INT(C923)),"«Entregado el» es anterior a «Recibido el»",""))))))))))))))</f>
        <v/>
      </c>
      <c r="T923">
        <f>IF(COUNTA(B923:P923)&gt;0,1,0)</f>
        <v>0</v>
      </c>
      <c r="U923" t="str">
        <f>IF(T923=0,"",IF(AND(L923="Recibido",M923=""),IF(C923="","",C923),IF(M923="","",M923)))</f>
        <v/>
      </c>
      <c r="V923" t="str">
        <f>IF(OR(T923=0,NOT(ISNUMBER(MATCH(L923,Ajustes!$B$9:$B$17,0)))),"",IF(INDEX(Ajustes!$C$9:$C$17,MATCH(L923,Ajustes!$B$9:$B$17,0))="","",INDEX(Ajustes!$C$9:$C$17,MATCH(L923,Ajustes!$B$9:$B$17,0))))</f>
        <v/>
      </c>
      <c r="W923">
        <f>IF(AND(T923=1,N923="",OR(L923="Recibido",L923="Confirmado",L923="Preparado",L923="En reparto",L923="Incidencia")),1,0)</f>
        <v>0</v>
      </c>
      <c r="X923">
        <f>IF(S923&lt;&gt;"",1,0)</f>
        <v>0</v>
      </c>
      <c r="Y923">
        <f>IF(A923&lt;&gt;"",1,0)</f>
        <v>0</v>
      </c>
      <c r="Z923">
        <f>IF(T923=1,ROW()-5,0)</f>
        <v>0</v>
      </c>
    </row>
    <row r="924">
      <c r="A924" s="21" t="str">
        <f>IF(T924=0,"",IF(S924&lt;&gt;"","Revisa: "&amp;S924,IF(OR(L924="Cobrado",L924="Anulado"),"",IF(AND(N924="",OR(L924="Recibido",L924="Confirmado",L924="Preparado",L924="En reparto",L924="Incidencia"),ISNUMBER(I924),INT(Ajustes!$C$5)&gt;INT(I924)),"Retrasado",IF(OR(L924="Entregado",L924="Facturado"),IF(AND(ISNUMBER(V924),ISNUMBER(N924),INT(Ajustes!$C$5)-INT(N924)&gt;V924),IF(L924="Entregado","Sin facturar","Cobro vencido"),""),IF(AND(ISNUMBER(V924),ISNUMBER(Q924),Q924&gt;V924),INDEX(Ajustes!$E$9:$E$17,MATCH(L924,Ajustes!$B$9:$B$17,0)),""))))))</f>
        <v/>
      </c>
      <c r="B924" s="22" t="n"/>
      <c r="C924" s="23" t="n"/>
      <c r="D924" s="24" t="n"/>
      <c r="E924" s="25" t="n"/>
      <c r="F924" s="25" t="n"/>
      <c r="G924" s="25" t="n"/>
      <c r="H924" s="26" t="n"/>
      <c r="I924" s="23" t="n"/>
      <c r="J924" s="25" t="n"/>
      <c r="K924" s="25" t="n"/>
      <c r="L924" s="25" t="n"/>
      <c r="M924" s="23" t="n"/>
      <c r="N924" s="23" t="n"/>
      <c r="O924" s="27" t="n"/>
      <c r="P924" s="25" t="n"/>
      <c r="Q924" s="28" t="str">
        <f>IF(OR(T924=0,L924="Cobrado",L924="Anulado",NOT(ISNUMBER(U924))),"",MAX(0,INT(Ajustes!$C$5)-INT(U924)))</f>
        <v/>
      </c>
      <c r="R924" s="28" t="str">
        <f>IF(OR(T924=0,L924="Anulado",NOT(ISNUMBER(N924)),NOT(ISNUMBER(I924))),"",IF(INT(N924)=INT(I924),"Sí",IF(INT(N924)&gt;INT(I924),"Tarde","Antes")))</f>
        <v/>
      </c>
      <c r="S924" t="str">
        <f>IF(T924=0,"",IF(L924="","falta el estado",IF(NOT(ISNUMBER(MATCH(L924,Ajustes!$B$9:$B$17,0))),"el estado no es de la lista",IF(E924="","falta el cliente",IF(OR(AND(C924&lt;&gt;"",NOT(ISNUMBER(C924))),AND(I924&lt;&gt;"",NOT(ISNUMBER(I924))),AND(M924&lt;&gt;"",NOT(ISNUMBER(M924))),AND(N924&lt;&gt;"",NOT(ISNUMBER(N924)))),"hay una fecha mal escrita",IF(AND(H924&lt;&gt;"",NOT(ISNUMBER(H924))),"el importe no es un número",IF(C924="","falta «Recibido el»",IF(AND(L924&lt;&gt;"Recibido",L924&lt;&gt;"Anulado",I924=""),"falta la entrega acordada",IF(AND(L924&lt;&gt;"Recibido",L924&lt;&gt;"Anulado",M924=""),"falta la fecha del estado",IF(AND(OR(L924="Entregado",L924="Facturado",L924="Cobrado"),N924=""),"falta «Entregado el»",IF(AND(N924&lt;&gt;"",OR(L924="Recibido",L924="Confirmado",L924="Preparado",L924="En reparto")),"tiene «Entregado el»: cambia el estado",IF(OR(INT(C924)&gt;INT(Ajustes!$C$5),AND(M924&lt;&gt;"",INT(M924)&gt;INT(Ajustes!$C$5)),AND(N924&lt;&gt;"",INT(N924)&gt;INT(Ajustes!$C$5))),"hay una fecha posterior a hoy",IF(AND(M924&lt;&gt;"",INT(M924)&lt;INT(C924)),"la fecha del estado es anterior a «Recibido el»",IF(AND(N924&lt;&gt;"",INT(N924)&lt;INT(C924)),"«Entregado el» es anterior a «Recibido el»",""))))))))))))))</f>
        <v/>
      </c>
      <c r="T924">
        <f>IF(COUNTA(B924:P924)&gt;0,1,0)</f>
        <v>0</v>
      </c>
      <c r="U924" t="str">
        <f>IF(T924=0,"",IF(AND(L924="Recibido",M924=""),IF(C924="","",C924),IF(M924="","",M924)))</f>
        <v/>
      </c>
      <c r="V924" t="str">
        <f>IF(OR(T924=0,NOT(ISNUMBER(MATCH(L924,Ajustes!$B$9:$B$17,0)))),"",IF(INDEX(Ajustes!$C$9:$C$17,MATCH(L924,Ajustes!$B$9:$B$17,0))="","",INDEX(Ajustes!$C$9:$C$17,MATCH(L924,Ajustes!$B$9:$B$17,0))))</f>
        <v/>
      </c>
      <c r="W924">
        <f>IF(AND(T924=1,N924="",OR(L924="Recibido",L924="Confirmado",L924="Preparado",L924="En reparto",L924="Incidencia")),1,0)</f>
        <v>0</v>
      </c>
      <c r="X924">
        <f>IF(S924&lt;&gt;"",1,0)</f>
        <v>0</v>
      </c>
      <c r="Y924">
        <f>IF(A924&lt;&gt;"",1,0)</f>
        <v>0</v>
      </c>
      <c r="Z924">
        <f>IF(T924=1,ROW()-5,0)</f>
        <v>0</v>
      </c>
    </row>
    <row r="925">
      <c r="A925" s="21" t="str">
        <f>IF(T925=0,"",IF(S925&lt;&gt;"","Revisa: "&amp;S925,IF(OR(L925="Cobrado",L925="Anulado"),"",IF(AND(N925="",OR(L925="Recibido",L925="Confirmado",L925="Preparado",L925="En reparto",L925="Incidencia"),ISNUMBER(I925),INT(Ajustes!$C$5)&gt;INT(I925)),"Retrasado",IF(OR(L925="Entregado",L925="Facturado"),IF(AND(ISNUMBER(V925),ISNUMBER(N925),INT(Ajustes!$C$5)-INT(N925)&gt;V925),IF(L925="Entregado","Sin facturar","Cobro vencido"),""),IF(AND(ISNUMBER(V925),ISNUMBER(Q925),Q925&gt;V925),INDEX(Ajustes!$E$9:$E$17,MATCH(L925,Ajustes!$B$9:$B$17,0)),""))))))</f>
        <v/>
      </c>
      <c r="B925" s="22" t="n"/>
      <c r="C925" s="23" t="n"/>
      <c r="D925" s="24" t="n"/>
      <c r="E925" s="25" t="n"/>
      <c r="F925" s="25" t="n"/>
      <c r="G925" s="25" t="n"/>
      <c r="H925" s="26" t="n"/>
      <c r="I925" s="23" t="n"/>
      <c r="J925" s="25" t="n"/>
      <c r="K925" s="25" t="n"/>
      <c r="L925" s="25" t="n"/>
      <c r="M925" s="23" t="n"/>
      <c r="N925" s="23" t="n"/>
      <c r="O925" s="27" t="n"/>
      <c r="P925" s="25" t="n"/>
      <c r="Q925" s="28" t="str">
        <f>IF(OR(T925=0,L925="Cobrado",L925="Anulado",NOT(ISNUMBER(U925))),"",MAX(0,INT(Ajustes!$C$5)-INT(U925)))</f>
        <v/>
      </c>
      <c r="R925" s="28" t="str">
        <f>IF(OR(T925=0,L925="Anulado",NOT(ISNUMBER(N925)),NOT(ISNUMBER(I925))),"",IF(INT(N925)=INT(I925),"Sí",IF(INT(N925)&gt;INT(I925),"Tarde","Antes")))</f>
        <v/>
      </c>
      <c r="S925" t="str">
        <f>IF(T925=0,"",IF(L925="","falta el estado",IF(NOT(ISNUMBER(MATCH(L925,Ajustes!$B$9:$B$17,0))),"el estado no es de la lista",IF(E925="","falta el cliente",IF(OR(AND(C925&lt;&gt;"",NOT(ISNUMBER(C925))),AND(I925&lt;&gt;"",NOT(ISNUMBER(I925))),AND(M925&lt;&gt;"",NOT(ISNUMBER(M925))),AND(N925&lt;&gt;"",NOT(ISNUMBER(N925)))),"hay una fecha mal escrita",IF(AND(H925&lt;&gt;"",NOT(ISNUMBER(H925))),"el importe no es un número",IF(C925="","falta «Recibido el»",IF(AND(L925&lt;&gt;"Recibido",L925&lt;&gt;"Anulado",I925=""),"falta la entrega acordada",IF(AND(L925&lt;&gt;"Recibido",L925&lt;&gt;"Anulado",M925=""),"falta la fecha del estado",IF(AND(OR(L925="Entregado",L925="Facturado",L925="Cobrado"),N925=""),"falta «Entregado el»",IF(AND(N925&lt;&gt;"",OR(L925="Recibido",L925="Confirmado",L925="Preparado",L925="En reparto")),"tiene «Entregado el»: cambia el estado",IF(OR(INT(C925)&gt;INT(Ajustes!$C$5),AND(M925&lt;&gt;"",INT(M925)&gt;INT(Ajustes!$C$5)),AND(N925&lt;&gt;"",INT(N925)&gt;INT(Ajustes!$C$5))),"hay una fecha posterior a hoy",IF(AND(M925&lt;&gt;"",INT(M925)&lt;INT(C925)),"la fecha del estado es anterior a «Recibido el»",IF(AND(N925&lt;&gt;"",INT(N925)&lt;INT(C925)),"«Entregado el» es anterior a «Recibido el»",""))))))))))))))</f>
        <v/>
      </c>
      <c r="T925">
        <f>IF(COUNTA(B925:P925)&gt;0,1,0)</f>
        <v>0</v>
      </c>
      <c r="U925" t="str">
        <f>IF(T925=0,"",IF(AND(L925="Recibido",M925=""),IF(C925="","",C925),IF(M925="","",M925)))</f>
        <v/>
      </c>
      <c r="V925" t="str">
        <f>IF(OR(T925=0,NOT(ISNUMBER(MATCH(L925,Ajustes!$B$9:$B$17,0)))),"",IF(INDEX(Ajustes!$C$9:$C$17,MATCH(L925,Ajustes!$B$9:$B$17,0))="","",INDEX(Ajustes!$C$9:$C$17,MATCH(L925,Ajustes!$B$9:$B$17,0))))</f>
        <v/>
      </c>
      <c r="W925">
        <f>IF(AND(T925=1,N925="",OR(L925="Recibido",L925="Confirmado",L925="Preparado",L925="En reparto",L925="Incidencia")),1,0)</f>
        <v>0</v>
      </c>
      <c r="X925">
        <f>IF(S925&lt;&gt;"",1,0)</f>
        <v>0</v>
      </c>
      <c r="Y925">
        <f>IF(A925&lt;&gt;"",1,0)</f>
        <v>0</v>
      </c>
      <c r="Z925">
        <f>IF(T925=1,ROW()-5,0)</f>
        <v>0</v>
      </c>
    </row>
    <row r="926">
      <c r="A926" s="21" t="str">
        <f>IF(T926=0,"",IF(S926&lt;&gt;"","Revisa: "&amp;S926,IF(OR(L926="Cobrado",L926="Anulado"),"",IF(AND(N926="",OR(L926="Recibido",L926="Confirmado",L926="Preparado",L926="En reparto",L926="Incidencia"),ISNUMBER(I926),INT(Ajustes!$C$5)&gt;INT(I926)),"Retrasado",IF(OR(L926="Entregado",L926="Facturado"),IF(AND(ISNUMBER(V926),ISNUMBER(N926),INT(Ajustes!$C$5)-INT(N926)&gt;V926),IF(L926="Entregado","Sin facturar","Cobro vencido"),""),IF(AND(ISNUMBER(V926),ISNUMBER(Q926),Q926&gt;V926),INDEX(Ajustes!$E$9:$E$17,MATCH(L926,Ajustes!$B$9:$B$17,0)),""))))))</f>
        <v/>
      </c>
      <c r="B926" s="22" t="n"/>
      <c r="C926" s="23" t="n"/>
      <c r="D926" s="24" t="n"/>
      <c r="E926" s="25" t="n"/>
      <c r="F926" s="25" t="n"/>
      <c r="G926" s="25" t="n"/>
      <c r="H926" s="26" t="n"/>
      <c r="I926" s="23" t="n"/>
      <c r="J926" s="25" t="n"/>
      <c r="K926" s="25" t="n"/>
      <c r="L926" s="25" t="n"/>
      <c r="M926" s="23" t="n"/>
      <c r="N926" s="23" t="n"/>
      <c r="O926" s="27" t="n"/>
      <c r="P926" s="25" t="n"/>
      <c r="Q926" s="28" t="str">
        <f>IF(OR(T926=0,L926="Cobrado",L926="Anulado",NOT(ISNUMBER(U926))),"",MAX(0,INT(Ajustes!$C$5)-INT(U926)))</f>
        <v/>
      </c>
      <c r="R926" s="28" t="str">
        <f>IF(OR(T926=0,L926="Anulado",NOT(ISNUMBER(N926)),NOT(ISNUMBER(I926))),"",IF(INT(N926)=INT(I926),"Sí",IF(INT(N926)&gt;INT(I926),"Tarde","Antes")))</f>
        <v/>
      </c>
      <c r="S926" t="str">
        <f>IF(T926=0,"",IF(L926="","falta el estado",IF(NOT(ISNUMBER(MATCH(L926,Ajustes!$B$9:$B$17,0))),"el estado no es de la lista",IF(E926="","falta el cliente",IF(OR(AND(C926&lt;&gt;"",NOT(ISNUMBER(C926))),AND(I926&lt;&gt;"",NOT(ISNUMBER(I926))),AND(M926&lt;&gt;"",NOT(ISNUMBER(M926))),AND(N926&lt;&gt;"",NOT(ISNUMBER(N926)))),"hay una fecha mal escrita",IF(AND(H926&lt;&gt;"",NOT(ISNUMBER(H926))),"el importe no es un número",IF(C926="","falta «Recibido el»",IF(AND(L926&lt;&gt;"Recibido",L926&lt;&gt;"Anulado",I926=""),"falta la entrega acordada",IF(AND(L926&lt;&gt;"Recibido",L926&lt;&gt;"Anulado",M926=""),"falta la fecha del estado",IF(AND(OR(L926="Entregado",L926="Facturado",L926="Cobrado"),N926=""),"falta «Entregado el»",IF(AND(N926&lt;&gt;"",OR(L926="Recibido",L926="Confirmado",L926="Preparado",L926="En reparto")),"tiene «Entregado el»: cambia el estado",IF(OR(INT(C926)&gt;INT(Ajustes!$C$5),AND(M926&lt;&gt;"",INT(M926)&gt;INT(Ajustes!$C$5)),AND(N926&lt;&gt;"",INT(N926)&gt;INT(Ajustes!$C$5))),"hay una fecha posterior a hoy",IF(AND(M926&lt;&gt;"",INT(M926)&lt;INT(C926)),"la fecha del estado es anterior a «Recibido el»",IF(AND(N926&lt;&gt;"",INT(N926)&lt;INT(C926)),"«Entregado el» es anterior a «Recibido el»",""))))))))))))))</f>
        <v/>
      </c>
      <c r="T926">
        <f>IF(COUNTA(B926:P926)&gt;0,1,0)</f>
        <v>0</v>
      </c>
      <c r="U926" t="str">
        <f>IF(T926=0,"",IF(AND(L926="Recibido",M926=""),IF(C926="","",C926),IF(M926="","",M926)))</f>
        <v/>
      </c>
      <c r="V926" t="str">
        <f>IF(OR(T926=0,NOT(ISNUMBER(MATCH(L926,Ajustes!$B$9:$B$17,0)))),"",IF(INDEX(Ajustes!$C$9:$C$17,MATCH(L926,Ajustes!$B$9:$B$17,0))="","",INDEX(Ajustes!$C$9:$C$17,MATCH(L926,Ajustes!$B$9:$B$17,0))))</f>
        <v/>
      </c>
      <c r="W926">
        <f>IF(AND(T926=1,N926="",OR(L926="Recibido",L926="Confirmado",L926="Preparado",L926="En reparto",L926="Incidencia")),1,0)</f>
        <v>0</v>
      </c>
      <c r="X926">
        <f>IF(S926&lt;&gt;"",1,0)</f>
        <v>0</v>
      </c>
      <c r="Y926">
        <f>IF(A926&lt;&gt;"",1,0)</f>
        <v>0</v>
      </c>
      <c r="Z926">
        <f>IF(T926=1,ROW()-5,0)</f>
        <v>0</v>
      </c>
    </row>
    <row r="927">
      <c r="A927" s="21" t="str">
        <f>IF(T927=0,"",IF(S927&lt;&gt;"","Revisa: "&amp;S927,IF(OR(L927="Cobrado",L927="Anulado"),"",IF(AND(N927="",OR(L927="Recibido",L927="Confirmado",L927="Preparado",L927="En reparto",L927="Incidencia"),ISNUMBER(I927),INT(Ajustes!$C$5)&gt;INT(I927)),"Retrasado",IF(OR(L927="Entregado",L927="Facturado"),IF(AND(ISNUMBER(V927),ISNUMBER(N927),INT(Ajustes!$C$5)-INT(N927)&gt;V927),IF(L927="Entregado","Sin facturar","Cobro vencido"),""),IF(AND(ISNUMBER(V927),ISNUMBER(Q927),Q927&gt;V927),INDEX(Ajustes!$E$9:$E$17,MATCH(L927,Ajustes!$B$9:$B$17,0)),""))))))</f>
        <v/>
      </c>
      <c r="B927" s="22" t="n"/>
      <c r="C927" s="23" t="n"/>
      <c r="D927" s="24" t="n"/>
      <c r="E927" s="25" t="n"/>
      <c r="F927" s="25" t="n"/>
      <c r="G927" s="25" t="n"/>
      <c r="H927" s="26" t="n"/>
      <c r="I927" s="23" t="n"/>
      <c r="J927" s="25" t="n"/>
      <c r="K927" s="25" t="n"/>
      <c r="L927" s="25" t="n"/>
      <c r="M927" s="23" t="n"/>
      <c r="N927" s="23" t="n"/>
      <c r="O927" s="27" t="n"/>
      <c r="P927" s="25" t="n"/>
      <c r="Q927" s="28" t="str">
        <f>IF(OR(T927=0,L927="Cobrado",L927="Anulado",NOT(ISNUMBER(U927))),"",MAX(0,INT(Ajustes!$C$5)-INT(U927)))</f>
        <v/>
      </c>
      <c r="R927" s="28" t="str">
        <f>IF(OR(T927=0,L927="Anulado",NOT(ISNUMBER(N927)),NOT(ISNUMBER(I927))),"",IF(INT(N927)=INT(I927),"Sí",IF(INT(N927)&gt;INT(I927),"Tarde","Antes")))</f>
        <v/>
      </c>
      <c r="S927" t="str">
        <f>IF(T927=0,"",IF(L927="","falta el estado",IF(NOT(ISNUMBER(MATCH(L927,Ajustes!$B$9:$B$17,0))),"el estado no es de la lista",IF(E927="","falta el cliente",IF(OR(AND(C927&lt;&gt;"",NOT(ISNUMBER(C927))),AND(I927&lt;&gt;"",NOT(ISNUMBER(I927))),AND(M927&lt;&gt;"",NOT(ISNUMBER(M927))),AND(N927&lt;&gt;"",NOT(ISNUMBER(N927)))),"hay una fecha mal escrita",IF(AND(H927&lt;&gt;"",NOT(ISNUMBER(H927))),"el importe no es un número",IF(C927="","falta «Recibido el»",IF(AND(L927&lt;&gt;"Recibido",L927&lt;&gt;"Anulado",I927=""),"falta la entrega acordada",IF(AND(L927&lt;&gt;"Recibido",L927&lt;&gt;"Anulado",M927=""),"falta la fecha del estado",IF(AND(OR(L927="Entregado",L927="Facturado",L927="Cobrado"),N927=""),"falta «Entregado el»",IF(AND(N927&lt;&gt;"",OR(L927="Recibido",L927="Confirmado",L927="Preparado",L927="En reparto")),"tiene «Entregado el»: cambia el estado",IF(OR(INT(C927)&gt;INT(Ajustes!$C$5),AND(M927&lt;&gt;"",INT(M927)&gt;INT(Ajustes!$C$5)),AND(N927&lt;&gt;"",INT(N927)&gt;INT(Ajustes!$C$5))),"hay una fecha posterior a hoy",IF(AND(M927&lt;&gt;"",INT(M927)&lt;INT(C927)),"la fecha del estado es anterior a «Recibido el»",IF(AND(N927&lt;&gt;"",INT(N927)&lt;INT(C927)),"«Entregado el» es anterior a «Recibido el»",""))))))))))))))</f>
        <v/>
      </c>
      <c r="T927">
        <f>IF(COUNTA(B927:P927)&gt;0,1,0)</f>
        <v>0</v>
      </c>
      <c r="U927" t="str">
        <f>IF(T927=0,"",IF(AND(L927="Recibido",M927=""),IF(C927="","",C927),IF(M927="","",M927)))</f>
        <v/>
      </c>
      <c r="V927" t="str">
        <f>IF(OR(T927=0,NOT(ISNUMBER(MATCH(L927,Ajustes!$B$9:$B$17,0)))),"",IF(INDEX(Ajustes!$C$9:$C$17,MATCH(L927,Ajustes!$B$9:$B$17,0))="","",INDEX(Ajustes!$C$9:$C$17,MATCH(L927,Ajustes!$B$9:$B$17,0))))</f>
        <v/>
      </c>
      <c r="W927">
        <f>IF(AND(T927=1,N927="",OR(L927="Recibido",L927="Confirmado",L927="Preparado",L927="En reparto",L927="Incidencia")),1,0)</f>
        <v>0</v>
      </c>
      <c r="X927">
        <f>IF(S927&lt;&gt;"",1,0)</f>
        <v>0</v>
      </c>
      <c r="Y927">
        <f>IF(A927&lt;&gt;"",1,0)</f>
        <v>0</v>
      </c>
      <c r="Z927">
        <f>IF(T927=1,ROW()-5,0)</f>
        <v>0</v>
      </c>
    </row>
    <row r="928">
      <c r="A928" s="21" t="str">
        <f>IF(T928=0,"",IF(S928&lt;&gt;"","Revisa: "&amp;S928,IF(OR(L928="Cobrado",L928="Anulado"),"",IF(AND(N928="",OR(L928="Recibido",L928="Confirmado",L928="Preparado",L928="En reparto",L928="Incidencia"),ISNUMBER(I928),INT(Ajustes!$C$5)&gt;INT(I928)),"Retrasado",IF(OR(L928="Entregado",L928="Facturado"),IF(AND(ISNUMBER(V928),ISNUMBER(N928),INT(Ajustes!$C$5)-INT(N928)&gt;V928),IF(L928="Entregado","Sin facturar","Cobro vencido"),""),IF(AND(ISNUMBER(V928),ISNUMBER(Q928),Q928&gt;V928),INDEX(Ajustes!$E$9:$E$17,MATCH(L928,Ajustes!$B$9:$B$17,0)),""))))))</f>
        <v/>
      </c>
      <c r="B928" s="22" t="n"/>
      <c r="C928" s="23" t="n"/>
      <c r="D928" s="24" t="n"/>
      <c r="E928" s="25" t="n"/>
      <c r="F928" s="25" t="n"/>
      <c r="G928" s="25" t="n"/>
      <c r="H928" s="26" t="n"/>
      <c r="I928" s="23" t="n"/>
      <c r="J928" s="25" t="n"/>
      <c r="K928" s="25" t="n"/>
      <c r="L928" s="25" t="n"/>
      <c r="M928" s="23" t="n"/>
      <c r="N928" s="23" t="n"/>
      <c r="O928" s="27" t="n"/>
      <c r="P928" s="25" t="n"/>
      <c r="Q928" s="28" t="str">
        <f>IF(OR(T928=0,L928="Cobrado",L928="Anulado",NOT(ISNUMBER(U928))),"",MAX(0,INT(Ajustes!$C$5)-INT(U928)))</f>
        <v/>
      </c>
      <c r="R928" s="28" t="str">
        <f>IF(OR(T928=0,L928="Anulado",NOT(ISNUMBER(N928)),NOT(ISNUMBER(I928))),"",IF(INT(N928)=INT(I928),"Sí",IF(INT(N928)&gt;INT(I928),"Tarde","Antes")))</f>
        <v/>
      </c>
      <c r="S928" t="str">
        <f>IF(T928=0,"",IF(L928="","falta el estado",IF(NOT(ISNUMBER(MATCH(L928,Ajustes!$B$9:$B$17,0))),"el estado no es de la lista",IF(E928="","falta el cliente",IF(OR(AND(C928&lt;&gt;"",NOT(ISNUMBER(C928))),AND(I928&lt;&gt;"",NOT(ISNUMBER(I928))),AND(M928&lt;&gt;"",NOT(ISNUMBER(M928))),AND(N928&lt;&gt;"",NOT(ISNUMBER(N928)))),"hay una fecha mal escrita",IF(AND(H928&lt;&gt;"",NOT(ISNUMBER(H928))),"el importe no es un número",IF(C928="","falta «Recibido el»",IF(AND(L928&lt;&gt;"Recibido",L928&lt;&gt;"Anulado",I928=""),"falta la entrega acordada",IF(AND(L928&lt;&gt;"Recibido",L928&lt;&gt;"Anulado",M928=""),"falta la fecha del estado",IF(AND(OR(L928="Entregado",L928="Facturado",L928="Cobrado"),N928=""),"falta «Entregado el»",IF(AND(N928&lt;&gt;"",OR(L928="Recibido",L928="Confirmado",L928="Preparado",L928="En reparto")),"tiene «Entregado el»: cambia el estado",IF(OR(INT(C928)&gt;INT(Ajustes!$C$5),AND(M928&lt;&gt;"",INT(M928)&gt;INT(Ajustes!$C$5)),AND(N928&lt;&gt;"",INT(N928)&gt;INT(Ajustes!$C$5))),"hay una fecha posterior a hoy",IF(AND(M928&lt;&gt;"",INT(M928)&lt;INT(C928)),"la fecha del estado es anterior a «Recibido el»",IF(AND(N928&lt;&gt;"",INT(N928)&lt;INT(C928)),"«Entregado el» es anterior a «Recibido el»",""))))))))))))))</f>
        <v/>
      </c>
      <c r="T928">
        <f>IF(COUNTA(B928:P928)&gt;0,1,0)</f>
        <v>0</v>
      </c>
      <c r="U928" t="str">
        <f>IF(T928=0,"",IF(AND(L928="Recibido",M928=""),IF(C928="","",C928),IF(M928="","",M928)))</f>
        <v/>
      </c>
      <c r="V928" t="str">
        <f>IF(OR(T928=0,NOT(ISNUMBER(MATCH(L928,Ajustes!$B$9:$B$17,0)))),"",IF(INDEX(Ajustes!$C$9:$C$17,MATCH(L928,Ajustes!$B$9:$B$17,0))="","",INDEX(Ajustes!$C$9:$C$17,MATCH(L928,Ajustes!$B$9:$B$17,0))))</f>
        <v/>
      </c>
      <c r="W928">
        <f>IF(AND(T928=1,N928="",OR(L928="Recibido",L928="Confirmado",L928="Preparado",L928="En reparto",L928="Incidencia")),1,0)</f>
        <v>0</v>
      </c>
      <c r="X928">
        <f>IF(S928&lt;&gt;"",1,0)</f>
        <v>0</v>
      </c>
      <c r="Y928">
        <f>IF(A928&lt;&gt;"",1,0)</f>
        <v>0</v>
      </c>
      <c r="Z928">
        <f>IF(T928=1,ROW()-5,0)</f>
        <v>0</v>
      </c>
    </row>
    <row r="929">
      <c r="A929" s="21" t="str">
        <f>IF(T929=0,"",IF(S929&lt;&gt;"","Revisa: "&amp;S929,IF(OR(L929="Cobrado",L929="Anulado"),"",IF(AND(N929="",OR(L929="Recibido",L929="Confirmado",L929="Preparado",L929="En reparto",L929="Incidencia"),ISNUMBER(I929),INT(Ajustes!$C$5)&gt;INT(I929)),"Retrasado",IF(OR(L929="Entregado",L929="Facturado"),IF(AND(ISNUMBER(V929),ISNUMBER(N929),INT(Ajustes!$C$5)-INT(N929)&gt;V929),IF(L929="Entregado","Sin facturar","Cobro vencido"),""),IF(AND(ISNUMBER(V929),ISNUMBER(Q929),Q929&gt;V929),INDEX(Ajustes!$E$9:$E$17,MATCH(L929,Ajustes!$B$9:$B$17,0)),""))))))</f>
        <v/>
      </c>
      <c r="B929" s="22" t="n"/>
      <c r="C929" s="23" t="n"/>
      <c r="D929" s="24" t="n"/>
      <c r="E929" s="25" t="n"/>
      <c r="F929" s="25" t="n"/>
      <c r="G929" s="25" t="n"/>
      <c r="H929" s="26" t="n"/>
      <c r="I929" s="23" t="n"/>
      <c r="J929" s="25" t="n"/>
      <c r="K929" s="25" t="n"/>
      <c r="L929" s="25" t="n"/>
      <c r="M929" s="23" t="n"/>
      <c r="N929" s="23" t="n"/>
      <c r="O929" s="27" t="n"/>
      <c r="P929" s="25" t="n"/>
      <c r="Q929" s="28" t="str">
        <f>IF(OR(T929=0,L929="Cobrado",L929="Anulado",NOT(ISNUMBER(U929))),"",MAX(0,INT(Ajustes!$C$5)-INT(U929)))</f>
        <v/>
      </c>
      <c r="R929" s="28" t="str">
        <f>IF(OR(T929=0,L929="Anulado",NOT(ISNUMBER(N929)),NOT(ISNUMBER(I929))),"",IF(INT(N929)=INT(I929),"Sí",IF(INT(N929)&gt;INT(I929),"Tarde","Antes")))</f>
        <v/>
      </c>
      <c r="S929" t="str">
        <f>IF(T929=0,"",IF(L929="","falta el estado",IF(NOT(ISNUMBER(MATCH(L929,Ajustes!$B$9:$B$17,0))),"el estado no es de la lista",IF(E929="","falta el cliente",IF(OR(AND(C929&lt;&gt;"",NOT(ISNUMBER(C929))),AND(I929&lt;&gt;"",NOT(ISNUMBER(I929))),AND(M929&lt;&gt;"",NOT(ISNUMBER(M929))),AND(N929&lt;&gt;"",NOT(ISNUMBER(N929)))),"hay una fecha mal escrita",IF(AND(H929&lt;&gt;"",NOT(ISNUMBER(H929))),"el importe no es un número",IF(C929="","falta «Recibido el»",IF(AND(L929&lt;&gt;"Recibido",L929&lt;&gt;"Anulado",I929=""),"falta la entrega acordada",IF(AND(L929&lt;&gt;"Recibido",L929&lt;&gt;"Anulado",M929=""),"falta la fecha del estado",IF(AND(OR(L929="Entregado",L929="Facturado",L929="Cobrado"),N929=""),"falta «Entregado el»",IF(AND(N929&lt;&gt;"",OR(L929="Recibido",L929="Confirmado",L929="Preparado",L929="En reparto")),"tiene «Entregado el»: cambia el estado",IF(OR(INT(C929)&gt;INT(Ajustes!$C$5),AND(M929&lt;&gt;"",INT(M929)&gt;INT(Ajustes!$C$5)),AND(N929&lt;&gt;"",INT(N929)&gt;INT(Ajustes!$C$5))),"hay una fecha posterior a hoy",IF(AND(M929&lt;&gt;"",INT(M929)&lt;INT(C929)),"la fecha del estado es anterior a «Recibido el»",IF(AND(N929&lt;&gt;"",INT(N929)&lt;INT(C929)),"«Entregado el» es anterior a «Recibido el»",""))))))))))))))</f>
        <v/>
      </c>
      <c r="T929">
        <f>IF(COUNTA(B929:P929)&gt;0,1,0)</f>
        <v>0</v>
      </c>
      <c r="U929" t="str">
        <f>IF(T929=0,"",IF(AND(L929="Recibido",M929=""),IF(C929="","",C929),IF(M929="","",M929)))</f>
        <v/>
      </c>
      <c r="V929" t="str">
        <f>IF(OR(T929=0,NOT(ISNUMBER(MATCH(L929,Ajustes!$B$9:$B$17,0)))),"",IF(INDEX(Ajustes!$C$9:$C$17,MATCH(L929,Ajustes!$B$9:$B$17,0))="","",INDEX(Ajustes!$C$9:$C$17,MATCH(L929,Ajustes!$B$9:$B$17,0))))</f>
        <v/>
      </c>
      <c r="W929">
        <f>IF(AND(T929=1,N929="",OR(L929="Recibido",L929="Confirmado",L929="Preparado",L929="En reparto",L929="Incidencia")),1,0)</f>
        <v>0</v>
      </c>
      <c r="X929">
        <f>IF(S929&lt;&gt;"",1,0)</f>
        <v>0</v>
      </c>
      <c r="Y929">
        <f>IF(A929&lt;&gt;"",1,0)</f>
        <v>0</v>
      </c>
      <c r="Z929">
        <f>IF(T929=1,ROW()-5,0)</f>
        <v>0</v>
      </c>
    </row>
    <row r="930">
      <c r="A930" s="21" t="str">
        <f>IF(T930=0,"",IF(S930&lt;&gt;"","Revisa: "&amp;S930,IF(OR(L930="Cobrado",L930="Anulado"),"",IF(AND(N930="",OR(L930="Recibido",L930="Confirmado",L930="Preparado",L930="En reparto",L930="Incidencia"),ISNUMBER(I930),INT(Ajustes!$C$5)&gt;INT(I930)),"Retrasado",IF(OR(L930="Entregado",L930="Facturado"),IF(AND(ISNUMBER(V930),ISNUMBER(N930),INT(Ajustes!$C$5)-INT(N930)&gt;V930),IF(L930="Entregado","Sin facturar","Cobro vencido"),""),IF(AND(ISNUMBER(V930),ISNUMBER(Q930),Q930&gt;V930),INDEX(Ajustes!$E$9:$E$17,MATCH(L930,Ajustes!$B$9:$B$17,0)),""))))))</f>
        <v/>
      </c>
      <c r="B930" s="22" t="n"/>
      <c r="C930" s="23" t="n"/>
      <c r="D930" s="24" t="n"/>
      <c r="E930" s="25" t="n"/>
      <c r="F930" s="25" t="n"/>
      <c r="G930" s="25" t="n"/>
      <c r="H930" s="26" t="n"/>
      <c r="I930" s="23" t="n"/>
      <c r="J930" s="25" t="n"/>
      <c r="K930" s="25" t="n"/>
      <c r="L930" s="25" t="n"/>
      <c r="M930" s="23" t="n"/>
      <c r="N930" s="23" t="n"/>
      <c r="O930" s="27" t="n"/>
      <c r="P930" s="25" t="n"/>
      <c r="Q930" s="28" t="str">
        <f>IF(OR(T930=0,L930="Cobrado",L930="Anulado",NOT(ISNUMBER(U930))),"",MAX(0,INT(Ajustes!$C$5)-INT(U930)))</f>
        <v/>
      </c>
      <c r="R930" s="28" t="str">
        <f>IF(OR(T930=0,L930="Anulado",NOT(ISNUMBER(N930)),NOT(ISNUMBER(I930))),"",IF(INT(N930)=INT(I930),"Sí",IF(INT(N930)&gt;INT(I930),"Tarde","Antes")))</f>
        <v/>
      </c>
      <c r="S930" t="str">
        <f>IF(T930=0,"",IF(L930="","falta el estado",IF(NOT(ISNUMBER(MATCH(L930,Ajustes!$B$9:$B$17,0))),"el estado no es de la lista",IF(E930="","falta el cliente",IF(OR(AND(C930&lt;&gt;"",NOT(ISNUMBER(C930))),AND(I930&lt;&gt;"",NOT(ISNUMBER(I930))),AND(M930&lt;&gt;"",NOT(ISNUMBER(M930))),AND(N930&lt;&gt;"",NOT(ISNUMBER(N930)))),"hay una fecha mal escrita",IF(AND(H930&lt;&gt;"",NOT(ISNUMBER(H930))),"el importe no es un número",IF(C930="","falta «Recibido el»",IF(AND(L930&lt;&gt;"Recibido",L930&lt;&gt;"Anulado",I930=""),"falta la entrega acordada",IF(AND(L930&lt;&gt;"Recibido",L930&lt;&gt;"Anulado",M930=""),"falta la fecha del estado",IF(AND(OR(L930="Entregado",L930="Facturado",L930="Cobrado"),N930=""),"falta «Entregado el»",IF(AND(N930&lt;&gt;"",OR(L930="Recibido",L930="Confirmado",L930="Preparado",L930="En reparto")),"tiene «Entregado el»: cambia el estado",IF(OR(INT(C930)&gt;INT(Ajustes!$C$5),AND(M930&lt;&gt;"",INT(M930)&gt;INT(Ajustes!$C$5)),AND(N930&lt;&gt;"",INT(N930)&gt;INT(Ajustes!$C$5))),"hay una fecha posterior a hoy",IF(AND(M930&lt;&gt;"",INT(M930)&lt;INT(C930)),"la fecha del estado es anterior a «Recibido el»",IF(AND(N930&lt;&gt;"",INT(N930)&lt;INT(C930)),"«Entregado el» es anterior a «Recibido el»",""))))))))))))))</f>
        <v/>
      </c>
      <c r="T930">
        <f>IF(COUNTA(B930:P930)&gt;0,1,0)</f>
        <v>0</v>
      </c>
      <c r="U930" t="str">
        <f>IF(T930=0,"",IF(AND(L930="Recibido",M930=""),IF(C930="","",C930),IF(M930="","",M930)))</f>
        <v/>
      </c>
      <c r="V930" t="str">
        <f>IF(OR(T930=0,NOT(ISNUMBER(MATCH(L930,Ajustes!$B$9:$B$17,0)))),"",IF(INDEX(Ajustes!$C$9:$C$17,MATCH(L930,Ajustes!$B$9:$B$17,0))="","",INDEX(Ajustes!$C$9:$C$17,MATCH(L930,Ajustes!$B$9:$B$17,0))))</f>
        <v/>
      </c>
      <c r="W930">
        <f>IF(AND(T930=1,N930="",OR(L930="Recibido",L930="Confirmado",L930="Preparado",L930="En reparto",L930="Incidencia")),1,0)</f>
        <v>0</v>
      </c>
      <c r="X930">
        <f>IF(S930&lt;&gt;"",1,0)</f>
        <v>0</v>
      </c>
      <c r="Y930">
        <f>IF(A930&lt;&gt;"",1,0)</f>
        <v>0</v>
      </c>
      <c r="Z930">
        <f>IF(T930=1,ROW()-5,0)</f>
        <v>0</v>
      </c>
    </row>
    <row r="931">
      <c r="A931" s="21" t="str">
        <f>IF(T931=0,"",IF(S931&lt;&gt;"","Revisa: "&amp;S931,IF(OR(L931="Cobrado",L931="Anulado"),"",IF(AND(N931="",OR(L931="Recibido",L931="Confirmado",L931="Preparado",L931="En reparto",L931="Incidencia"),ISNUMBER(I931),INT(Ajustes!$C$5)&gt;INT(I931)),"Retrasado",IF(OR(L931="Entregado",L931="Facturado"),IF(AND(ISNUMBER(V931),ISNUMBER(N931),INT(Ajustes!$C$5)-INT(N931)&gt;V931),IF(L931="Entregado","Sin facturar","Cobro vencido"),""),IF(AND(ISNUMBER(V931),ISNUMBER(Q931),Q931&gt;V931),INDEX(Ajustes!$E$9:$E$17,MATCH(L931,Ajustes!$B$9:$B$17,0)),""))))))</f>
        <v/>
      </c>
      <c r="B931" s="22" t="n"/>
      <c r="C931" s="23" t="n"/>
      <c r="D931" s="24" t="n"/>
      <c r="E931" s="25" t="n"/>
      <c r="F931" s="25" t="n"/>
      <c r="G931" s="25" t="n"/>
      <c r="H931" s="26" t="n"/>
      <c r="I931" s="23" t="n"/>
      <c r="J931" s="25" t="n"/>
      <c r="K931" s="25" t="n"/>
      <c r="L931" s="25" t="n"/>
      <c r="M931" s="23" t="n"/>
      <c r="N931" s="23" t="n"/>
      <c r="O931" s="27" t="n"/>
      <c r="P931" s="25" t="n"/>
      <c r="Q931" s="28" t="str">
        <f>IF(OR(T931=0,L931="Cobrado",L931="Anulado",NOT(ISNUMBER(U931))),"",MAX(0,INT(Ajustes!$C$5)-INT(U931)))</f>
        <v/>
      </c>
      <c r="R931" s="28" t="str">
        <f>IF(OR(T931=0,L931="Anulado",NOT(ISNUMBER(N931)),NOT(ISNUMBER(I931))),"",IF(INT(N931)=INT(I931),"Sí",IF(INT(N931)&gt;INT(I931),"Tarde","Antes")))</f>
        <v/>
      </c>
      <c r="S931" t="str">
        <f>IF(T931=0,"",IF(L931="","falta el estado",IF(NOT(ISNUMBER(MATCH(L931,Ajustes!$B$9:$B$17,0))),"el estado no es de la lista",IF(E931="","falta el cliente",IF(OR(AND(C931&lt;&gt;"",NOT(ISNUMBER(C931))),AND(I931&lt;&gt;"",NOT(ISNUMBER(I931))),AND(M931&lt;&gt;"",NOT(ISNUMBER(M931))),AND(N931&lt;&gt;"",NOT(ISNUMBER(N931)))),"hay una fecha mal escrita",IF(AND(H931&lt;&gt;"",NOT(ISNUMBER(H931))),"el importe no es un número",IF(C931="","falta «Recibido el»",IF(AND(L931&lt;&gt;"Recibido",L931&lt;&gt;"Anulado",I931=""),"falta la entrega acordada",IF(AND(L931&lt;&gt;"Recibido",L931&lt;&gt;"Anulado",M931=""),"falta la fecha del estado",IF(AND(OR(L931="Entregado",L931="Facturado",L931="Cobrado"),N931=""),"falta «Entregado el»",IF(AND(N931&lt;&gt;"",OR(L931="Recibido",L931="Confirmado",L931="Preparado",L931="En reparto")),"tiene «Entregado el»: cambia el estado",IF(OR(INT(C931)&gt;INT(Ajustes!$C$5),AND(M931&lt;&gt;"",INT(M931)&gt;INT(Ajustes!$C$5)),AND(N931&lt;&gt;"",INT(N931)&gt;INT(Ajustes!$C$5))),"hay una fecha posterior a hoy",IF(AND(M931&lt;&gt;"",INT(M931)&lt;INT(C931)),"la fecha del estado es anterior a «Recibido el»",IF(AND(N931&lt;&gt;"",INT(N931)&lt;INT(C931)),"«Entregado el» es anterior a «Recibido el»",""))))))))))))))</f>
        <v/>
      </c>
      <c r="T931">
        <f>IF(COUNTA(B931:P931)&gt;0,1,0)</f>
        <v>0</v>
      </c>
      <c r="U931" t="str">
        <f>IF(T931=0,"",IF(AND(L931="Recibido",M931=""),IF(C931="","",C931),IF(M931="","",M931)))</f>
        <v/>
      </c>
      <c r="V931" t="str">
        <f>IF(OR(T931=0,NOT(ISNUMBER(MATCH(L931,Ajustes!$B$9:$B$17,0)))),"",IF(INDEX(Ajustes!$C$9:$C$17,MATCH(L931,Ajustes!$B$9:$B$17,0))="","",INDEX(Ajustes!$C$9:$C$17,MATCH(L931,Ajustes!$B$9:$B$17,0))))</f>
        <v/>
      </c>
      <c r="W931">
        <f>IF(AND(T931=1,N931="",OR(L931="Recibido",L931="Confirmado",L931="Preparado",L931="En reparto",L931="Incidencia")),1,0)</f>
        <v>0</v>
      </c>
      <c r="X931">
        <f>IF(S931&lt;&gt;"",1,0)</f>
        <v>0</v>
      </c>
      <c r="Y931">
        <f>IF(A931&lt;&gt;"",1,0)</f>
        <v>0</v>
      </c>
      <c r="Z931">
        <f>IF(T931=1,ROW()-5,0)</f>
        <v>0</v>
      </c>
    </row>
    <row r="932">
      <c r="A932" s="21" t="str">
        <f>IF(T932=0,"",IF(S932&lt;&gt;"","Revisa: "&amp;S932,IF(OR(L932="Cobrado",L932="Anulado"),"",IF(AND(N932="",OR(L932="Recibido",L932="Confirmado",L932="Preparado",L932="En reparto",L932="Incidencia"),ISNUMBER(I932),INT(Ajustes!$C$5)&gt;INT(I932)),"Retrasado",IF(OR(L932="Entregado",L932="Facturado"),IF(AND(ISNUMBER(V932),ISNUMBER(N932),INT(Ajustes!$C$5)-INT(N932)&gt;V932),IF(L932="Entregado","Sin facturar","Cobro vencido"),""),IF(AND(ISNUMBER(V932),ISNUMBER(Q932),Q932&gt;V932),INDEX(Ajustes!$E$9:$E$17,MATCH(L932,Ajustes!$B$9:$B$17,0)),""))))))</f>
        <v/>
      </c>
      <c r="B932" s="22" t="n"/>
      <c r="C932" s="23" t="n"/>
      <c r="D932" s="24" t="n"/>
      <c r="E932" s="25" t="n"/>
      <c r="F932" s="25" t="n"/>
      <c r="G932" s="25" t="n"/>
      <c r="H932" s="26" t="n"/>
      <c r="I932" s="23" t="n"/>
      <c r="J932" s="25" t="n"/>
      <c r="K932" s="25" t="n"/>
      <c r="L932" s="25" t="n"/>
      <c r="M932" s="23" t="n"/>
      <c r="N932" s="23" t="n"/>
      <c r="O932" s="27" t="n"/>
      <c r="P932" s="25" t="n"/>
      <c r="Q932" s="28" t="str">
        <f>IF(OR(T932=0,L932="Cobrado",L932="Anulado",NOT(ISNUMBER(U932))),"",MAX(0,INT(Ajustes!$C$5)-INT(U932)))</f>
        <v/>
      </c>
      <c r="R932" s="28" t="str">
        <f>IF(OR(T932=0,L932="Anulado",NOT(ISNUMBER(N932)),NOT(ISNUMBER(I932))),"",IF(INT(N932)=INT(I932),"Sí",IF(INT(N932)&gt;INT(I932),"Tarde","Antes")))</f>
        <v/>
      </c>
      <c r="S932" t="str">
        <f>IF(T932=0,"",IF(L932="","falta el estado",IF(NOT(ISNUMBER(MATCH(L932,Ajustes!$B$9:$B$17,0))),"el estado no es de la lista",IF(E932="","falta el cliente",IF(OR(AND(C932&lt;&gt;"",NOT(ISNUMBER(C932))),AND(I932&lt;&gt;"",NOT(ISNUMBER(I932))),AND(M932&lt;&gt;"",NOT(ISNUMBER(M932))),AND(N932&lt;&gt;"",NOT(ISNUMBER(N932)))),"hay una fecha mal escrita",IF(AND(H932&lt;&gt;"",NOT(ISNUMBER(H932))),"el importe no es un número",IF(C932="","falta «Recibido el»",IF(AND(L932&lt;&gt;"Recibido",L932&lt;&gt;"Anulado",I932=""),"falta la entrega acordada",IF(AND(L932&lt;&gt;"Recibido",L932&lt;&gt;"Anulado",M932=""),"falta la fecha del estado",IF(AND(OR(L932="Entregado",L932="Facturado",L932="Cobrado"),N932=""),"falta «Entregado el»",IF(AND(N932&lt;&gt;"",OR(L932="Recibido",L932="Confirmado",L932="Preparado",L932="En reparto")),"tiene «Entregado el»: cambia el estado",IF(OR(INT(C932)&gt;INT(Ajustes!$C$5),AND(M932&lt;&gt;"",INT(M932)&gt;INT(Ajustes!$C$5)),AND(N932&lt;&gt;"",INT(N932)&gt;INT(Ajustes!$C$5))),"hay una fecha posterior a hoy",IF(AND(M932&lt;&gt;"",INT(M932)&lt;INT(C932)),"la fecha del estado es anterior a «Recibido el»",IF(AND(N932&lt;&gt;"",INT(N932)&lt;INT(C932)),"«Entregado el» es anterior a «Recibido el»",""))))))))))))))</f>
        <v/>
      </c>
      <c r="T932">
        <f>IF(COUNTA(B932:P932)&gt;0,1,0)</f>
        <v>0</v>
      </c>
      <c r="U932" t="str">
        <f>IF(T932=0,"",IF(AND(L932="Recibido",M932=""),IF(C932="","",C932),IF(M932="","",M932)))</f>
        <v/>
      </c>
      <c r="V932" t="str">
        <f>IF(OR(T932=0,NOT(ISNUMBER(MATCH(L932,Ajustes!$B$9:$B$17,0)))),"",IF(INDEX(Ajustes!$C$9:$C$17,MATCH(L932,Ajustes!$B$9:$B$17,0))="","",INDEX(Ajustes!$C$9:$C$17,MATCH(L932,Ajustes!$B$9:$B$17,0))))</f>
        <v/>
      </c>
      <c r="W932">
        <f>IF(AND(T932=1,N932="",OR(L932="Recibido",L932="Confirmado",L932="Preparado",L932="En reparto",L932="Incidencia")),1,0)</f>
        <v>0</v>
      </c>
      <c r="X932">
        <f>IF(S932&lt;&gt;"",1,0)</f>
        <v>0</v>
      </c>
      <c r="Y932">
        <f>IF(A932&lt;&gt;"",1,0)</f>
        <v>0</v>
      </c>
      <c r="Z932">
        <f>IF(T932=1,ROW()-5,0)</f>
        <v>0</v>
      </c>
    </row>
    <row r="933">
      <c r="A933" s="21" t="str">
        <f>IF(T933=0,"",IF(S933&lt;&gt;"","Revisa: "&amp;S933,IF(OR(L933="Cobrado",L933="Anulado"),"",IF(AND(N933="",OR(L933="Recibido",L933="Confirmado",L933="Preparado",L933="En reparto",L933="Incidencia"),ISNUMBER(I933),INT(Ajustes!$C$5)&gt;INT(I933)),"Retrasado",IF(OR(L933="Entregado",L933="Facturado"),IF(AND(ISNUMBER(V933),ISNUMBER(N933),INT(Ajustes!$C$5)-INT(N933)&gt;V933),IF(L933="Entregado","Sin facturar","Cobro vencido"),""),IF(AND(ISNUMBER(V933),ISNUMBER(Q933),Q933&gt;V933),INDEX(Ajustes!$E$9:$E$17,MATCH(L933,Ajustes!$B$9:$B$17,0)),""))))))</f>
        <v/>
      </c>
      <c r="B933" s="22" t="n"/>
      <c r="C933" s="23" t="n"/>
      <c r="D933" s="24" t="n"/>
      <c r="E933" s="25" t="n"/>
      <c r="F933" s="25" t="n"/>
      <c r="G933" s="25" t="n"/>
      <c r="H933" s="26" t="n"/>
      <c r="I933" s="23" t="n"/>
      <c r="J933" s="25" t="n"/>
      <c r="K933" s="25" t="n"/>
      <c r="L933" s="25" t="n"/>
      <c r="M933" s="23" t="n"/>
      <c r="N933" s="23" t="n"/>
      <c r="O933" s="27" t="n"/>
      <c r="P933" s="25" t="n"/>
      <c r="Q933" s="28" t="str">
        <f>IF(OR(T933=0,L933="Cobrado",L933="Anulado",NOT(ISNUMBER(U933))),"",MAX(0,INT(Ajustes!$C$5)-INT(U933)))</f>
        <v/>
      </c>
      <c r="R933" s="28" t="str">
        <f>IF(OR(T933=0,L933="Anulado",NOT(ISNUMBER(N933)),NOT(ISNUMBER(I933))),"",IF(INT(N933)=INT(I933),"Sí",IF(INT(N933)&gt;INT(I933),"Tarde","Antes")))</f>
        <v/>
      </c>
      <c r="S933" t="str">
        <f>IF(T933=0,"",IF(L933="","falta el estado",IF(NOT(ISNUMBER(MATCH(L933,Ajustes!$B$9:$B$17,0))),"el estado no es de la lista",IF(E933="","falta el cliente",IF(OR(AND(C933&lt;&gt;"",NOT(ISNUMBER(C933))),AND(I933&lt;&gt;"",NOT(ISNUMBER(I933))),AND(M933&lt;&gt;"",NOT(ISNUMBER(M933))),AND(N933&lt;&gt;"",NOT(ISNUMBER(N933)))),"hay una fecha mal escrita",IF(AND(H933&lt;&gt;"",NOT(ISNUMBER(H933))),"el importe no es un número",IF(C933="","falta «Recibido el»",IF(AND(L933&lt;&gt;"Recibido",L933&lt;&gt;"Anulado",I933=""),"falta la entrega acordada",IF(AND(L933&lt;&gt;"Recibido",L933&lt;&gt;"Anulado",M933=""),"falta la fecha del estado",IF(AND(OR(L933="Entregado",L933="Facturado",L933="Cobrado"),N933=""),"falta «Entregado el»",IF(AND(N933&lt;&gt;"",OR(L933="Recibido",L933="Confirmado",L933="Preparado",L933="En reparto")),"tiene «Entregado el»: cambia el estado",IF(OR(INT(C933)&gt;INT(Ajustes!$C$5),AND(M933&lt;&gt;"",INT(M933)&gt;INT(Ajustes!$C$5)),AND(N933&lt;&gt;"",INT(N933)&gt;INT(Ajustes!$C$5))),"hay una fecha posterior a hoy",IF(AND(M933&lt;&gt;"",INT(M933)&lt;INT(C933)),"la fecha del estado es anterior a «Recibido el»",IF(AND(N933&lt;&gt;"",INT(N933)&lt;INT(C933)),"«Entregado el» es anterior a «Recibido el»",""))))))))))))))</f>
        <v/>
      </c>
      <c r="T933">
        <f>IF(COUNTA(B933:P933)&gt;0,1,0)</f>
        <v>0</v>
      </c>
      <c r="U933" t="str">
        <f>IF(T933=0,"",IF(AND(L933="Recibido",M933=""),IF(C933="","",C933),IF(M933="","",M933)))</f>
        <v/>
      </c>
      <c r="V933" t="str">
        <f>IF(OR(T933=0,NOT(ISNUMBER(MATCH(L933,Ajustes!$B$9:$B$17,0)))),"",IF(INDEX(Ajustes!$C$9:$C$17,MATCH(L933,Ajustes!$B$9:$B$17,0))="","",INDEX(Ajustes!$C$9:$C$17,MATCH(L933,Ajustes!$B$9:$B$17,0))))</f>
        <v/>
      </c>
      <c r="W933">
        <f>IF(AND(T933=1,N933="",OR(L933="Recibido",L933="Confirmado",L933="Preparado",L933="En reparto",L933="Incidencia")),1,0)</f>
        <v>0</v>
      </c>
      <c r="X933">
        <f>IF(S933&lt;&gt;"",1,0)</f>
        <v>0</v>
      </c>
      <c r="Y933">
        <f>IF(A933&lt;&gt;"",1,0)</f>
        <v>0</v>
      </c>
      <c r="Z933">
        <f>IF(T933=1,ROW()-5,0)</f>
        <v>0</v>
      </c>
    </row>
    <row r="934">
      <c r="A934" s="21" t="str">
        <f>IF(T934=0,"",IF(S934&lt;&gt;"","Revisa: "&amp;S934,IF(OR(L934="Cobrado",L934="Anulado"),"",IF(AND(N934="",OR(L934="Recibido",L934="Confirmado",L934="Preparado",L934="En reparto",L934="Incidencia"),ISNUMBER(I934),INT(Ajustes!$C$5)&gt;INT(I934)),"Retrasado",IF(OR(L934="Entregado",L934="Facturado"),IF(AND(ISNUMBER(V934),ISNUMBER(N934),INT(Ajustes!$C$5)-INT(N934)&gt;V934),IF(L934="Entregado","Sin facturar","Cobro vencido"),""),IF(AND(ISNUMBER(V934),ISNUMBER(Q934),Q934&gt;V934),INDEX(Ajustes!$E$9:$E$17,MATCH(L934,Ajustes!$B$9:$B$17,0)),""))))))</f>
        <v/>
      </c>
      <c r="B934" s="22" t="n"/>
      <c r="C934" s="23" t="n"/>
      <c r="D934" s="24" t="n"/>
      <c r="E934" s="25" t="n"/>
      <c r="F934" s="25" t="n"/>
      <c r="G934" s="25" t="n"/>
      <c r="H934" s="26" t="n"/>
      <c r="I934" s="23" t="n"/>
      <c r="J934" s="25" t="n"/>
      <c r="K934" s="25" t="n"/>
      <c r="L934" s="25" t="n"/>
      <c r="M934" s="23" t="n"/>
      <c r="N934" s="23" t="n"/>
      <c r="O934" s="27" t="n"/>
      <c r="P934" s="25" t="n"/>
      <c r="Q934" s="28" t="str">
        <f>IF(OR(T934=0,L934="Cobrado",L934="Anulado",NOT(ISNUMBER(U934))),"",MAX(0,INT(Ajustes!$C$5)-INT(U934)))</f>
        <v/>
      </c>
      <c r="R934" s="28" t="str">
        <f>IF(OR(T934=0,L934="Anulado",NOT(ISNUMBER(N934)),NOT(ISNUMBER(I934))),"",IF(INT(N934)=INT(I934),"Sí",IF(INT(N934)&gt;INT(I934),"Tarde","Antes")))</f>
        <v/>
      </c>
      <c r="S934" t="str">
        <f>IF(T934=0,"",IF(L934="","falta el estado",IF(NOT(ISNUMBER(MATCH(L934,Ajustes!$B$9:$B$17,0))),"el estado no es de la lista",IF(E934="","falta el cliente",IF(OR(AND(C934&lt;&gt;"",NOT(ISNUMBER(C934))),AND(I934&lt;&gt;"",NOT(ISNUMBER(I934))),AND(M934&lt;&gt;"",NOT(ISNUMBER(M934))),AND(N934&lt;&gt;"",NOT(ISNUMBER(N934)))),"hay una fecha mal escrita",IF(AND(H934&lt;&gt;"",NOT(ISNUMBER(H934))),"el importe no es un número",IF(C934="","falta «Recibido el»",IF(AND(L934&lt;&gt;"Recibido",L934&lt;&gt;"Anulado",I934=""),"falta la entrega acordada",IF(AND(L934&lt;&gt;"Recibido",L934&lt;&gt;"Anulado",M934=""),"falta la fecha del estado",IF(AND(OR(L934="Entregado",L934="Facturado",L934="Cobrado"),N934=""),"falta «Entregado el»",IF(AND(N934&lt;&gt;"",OR(L934="Recibido",L934="Confirmado",L934="Preparado",L934="En reparto")),"tiene «Entregado el»: cambia el estado",IF(OR(INT(C934)&gt;INT(Ajustes!$C$5),AND(M934&lt;&gt;"",INT(M934)&gt;INT(Ajustes!$C$5)),AND(N934&lt;&gt;"",INT(N934)&gt;INT(Ajustes!$C$5))),"hay una fecha posterior a hoy",IF(AND(M934&lt;&gt;"",INT(M934)&lt;INT(C934)),"la fecha del estado es anterior a «Recibido el»",IF(AND(N934&lt;&gt;"",INT(N934)&lt;INT(C934)),"«Entregado el» es anterior a «Recibido el»",""))))))))))))))</f>
        <v/>
      </c>
      <c r="T934">
        <f>IF(COUNTA(B934:P934)&gt;0,1,0)</f>
        <v>0</v>
      </c>
      <c r="U934" t="str">
        <f>IF(T934=0,"",IF(AND(L934="Recibido",M934=""),IF(C934="","",C934),IF(M934="","",M934)))</f>
        <v/>
      </c>
      <c r="V934" t="str">
        <f>IF(OR(T934=0,NOT(ISNUMBER(MATCH(L934,Ajustes!$B$9:$B$17,0)))),"",IF(INDEX(Ajustes!$C$9:$C$17,MATCH(L934,Ajustes!$B$9:$B$17,0))="","",INDEX(Ajustes!$C$9:$C$17,MATCH(L934,Ajustes!$B$9:$B$17,0))))</f>
        <v/>
      </c>
      <c r="W934">
        <f>IF(AND(T934=1,N934="",OR(L934="Recibido",L934="Confirmado",L934="Preparado",L934="En reparto",L934="Incidencia")),1,0)</f>
        <v>0</v>
      </c>
      <c r="X934">
        <f>IF(S934&lt;&gt;"",1,0)</f>
        <v>0</v>
      </c>
      <c r="Y934">
        <f>IF(A934&lt;&gt;"",1,0)</f>
        <v>0</v>
      </c>
      <c r="Z934">
        <f>IF(T934=1,ROW()-5,0)</f>
        <v>0</v>
      </c>
    </row>
    <row r="935">
      <c r="A935" s="21" t="str">
        <f>IF(T935=0,"",IF(S935&lt;&gt;"","Revisa: "&amp;S935,IF(OR(L935="Cobrado",L935="Anulado"),"",IF(AND(N935="",OR(L935="Recibido",L935="Confirmado",L935="Preparado",L935="En reparto",L935="Incidencia"),ISNUMBER(I935),INT(Ajustes!$C$5)&gt;INT(I935)),"Retrasado",IF(OR(L935="Entregado",L935="Facturado"),IF(AND(ISNUMBER(V935),ISNUMBER(N935),INT(Ajustes!$C$5)-INT(N935)&gt;V935),IF(L935="Entregado","Sin facturar","Cobro vencido"),""),IF(AND(ISNUMBER(V935),ISNUMBER(Q935),Q935&gt;V935),INDEX(Ajustes!$E$9:$E$17,MATCH(L935,Ajustes!$B$9:$B$17,0)),""))))))</f>
        <v/>
      </c>
      <c r="B935" s="22" t="n"/>
      <c r="C935" s="23" t="n"/>
      <c r="D935" s="24" t="n"/>
      <c r="E935" s="25" t="n"/>
      <c r="F935" s="25" t="n"/>
      <c r="G935" s="25" t="n"/>
      <c r="H935" s="26" t="n"/>
      <c r="I935" s="23" t="n"/>
      <c r="J935" s="25" t="n"/>
      <c r="K935" s="25" t="n"/>
      <c r="L935" s="25" t="n"/>
      <c r="M935" s="23" t="n"/>
      <c r="N935" s="23" t="n"/>
      <c r="O935" s="27" t="n"/>
      <c r="P935" s="25" t="n"/>
      <c r="Q935" s="28" t="str">
        <f>IF(OR(T935=0,L935="Cobrado",L935="Anulado",NOT(ISNUMBER(U935))),"",MAX(0,INT(Ajustes!$C$5)-INT(U935)))</f>
        <v/>
      </c>
      <c r="R935" s="28" t="str">
        <f>IF(OR(T935=0,L935="Anulado",NOT(ISNUMBER(N935)),NOT(ISNUMBER(I935))),"",IF(INT(N935)=INT(I935),"Sí",IF(INT(N935)&gt;INT(I935),"Tarde","Antes")))</f>
        <v/>
      </c>
      <c r="S935" t="str">
        <f>IF(T935=0,"",IF(L935="","falta el estado",IF(NOT(ISNUMBER(MATCH(L935,Ajustes!$B$9:$B$17,0))),"el estado no es de la lista",IF(E935="","falta el cliente",IF(OR(AND(C935&lt;&gt;"",NOT(ISNUMBER(C935))),AND(I935&lt;&gt;"",NOT(ISNUMBER(I935))),AND(M935&lt;&gt;"",NOT(ISNUMBER(M935))),AND(N935&lt;&gt;"",NOT(ISNUMBER(N935)))),"hay una fecha mal escrita",IF(AND(H935&lt;&gt;"",NOT(ISNUMBER(H935))),"el importe no es un número",IF(C935="","falta «Recibido el»",IF(AND(L935&lt;&gt;"Recibido",L935&lt;&gt;"Anulado",I935=""),"falta la entrega acordada",IF(AND(L935&lt;&gt;"Recibido",L935&lt;&gt;"Anulado",M935=""),"falta la fecha del estado",IF(AND(OR(L935="Entregado",L935="Facturado",L935="Cobrado"),N935=""),"falta «Entregado el»",IF(AND(N935&lt;&gt;"",OR(L935="Recibido",L935="Confirmado",L935="Preparado",L935="En reparto")),"tiene «Entregado el»: cambia el estado",IF(OR(INT(C935)&gt;INT(Ajustes!$C$5),AND(M935&lt;&gt;"",INT(M935)&gt;INT(Ajustes!$C$5)),AND(N935&lt;&gt;"",INT(N935)&gt;INT(Ajustes!$C$5))),"hay una fecha posterior a hoy",IF(AND(M935&lt;&gt;"",INT(M935)&lt;INT(C935)),"la fecha del estado es anterior a «Recibido el»",IF(AND(N935&lt;&gt;"",INT(N935)&lt;INT(C935)),"«Entregado el» es anterior a «Recibido el»",""))))))))))))))</f>
        <v/>
      </c>
      <c r="T935">
        <f>IF(COUNTA(B935:P935)&gt;0,1,0)</f>
        <v>0</v>
      </c>
      <c r="U935" t="str">
        <f>IF(T935=0,"",IF(AND(L935="Recibido",M935=""),IF(C935="","",C935),IF(M935="","",M935)))</f>
        <v/>
      </c>
      <c r="V935" t="str">
        <f>IF(OR(T935=0,NOT(ISNUMBER(MATCH(L935,Ajustes!$B$9:$B$17,0)))),"",IF(INDEX(Ajustes!$C$9:$C$17,MATCH(L935,Ajustes!$B$9:$B$17,0))="","",INDEX(Ajustes!$C$9:$C$17,MATCH(L935,Ajustes!$B$9:$B$17,0))))</f>
        <v/>
      </c>
      <c r="W935">
        <f>IF(AND(T935=1,N935="",OR(L935="Recibido",L935="Confirmado",L935="Preparado",L935="En reparto",L935="Incidencia")),1,0)</f>
        <v>0</v>
      </c>
      <c r="X935">
        <f>IF(S935&lt;&gt;"",1,0)</f>
        <v>0</v>
      </c>
      <c r="Y935">
        <f>IF(A935&lt;&gt;"",1,0)</f>
        <v>0</v>
      </c>
      <c r="Z935">
        <f>IF(T935=1,ROW()-5,0)</f>
        <v>0</v>
      </c>
    </row>
    <row r="936">
      <c r="A936" s="21" t="str">
        <f>IF(T936=0,"",IF(S936&lt;&gt;"","Revisa: "&amp;S936,IF(OR(L936="Cobrado",L936="Anulado"),"",IF(AND(N936="",OR(L936="Recibido",L936="Confirmado",L936="Preparado",L936="En reparto",L936="Incidencia"),ISNUMBER(I936),INT(Ajustes!$C$5)&gt;INT(I936)),"Retrasado",IF(OR(L936="Entregado",L936="Facturado"),IF(AND(ISNUMBER(V936),ISNUMBER(N936),INT(Ajustes!$C$5)-INT(N936)&gt;V936),IF(L936="Entregado","Sin facturar","Cobro vencido"),""),IF(AND(ISNUMBER(V936),ISNUMBER(Q936),Q936&gt;V936),INDEX(Ajustes!$E$9:$E$17,MATCH(L936,Ajustes!$B$9:$B$17,0)),""))))))</f>
        <v/>
      </c>
      <c r="B936" s="22" t="n"/>
      <c r="C936" s="23" t="n"/>
      <c r="D936" s="24" t="n"/>
      <c r="E936" s="25" t="n"/>
      <c r="F936" s="25" t="n"/>
      <c r="G936" s="25" t="n"/>
      <c r="H936" s="26" t="n"/>
      <c r="I936" s="23" t="n"/>
      <c r="J936" s="25" t="n"/>
      <c r="K936" s="25" t="n"/>
      <c r="L936" s="25" t="n"/>
      <c r="M936" s="23" t="n"/>
      <c r="N936" s="23" t="n"/>
      <c r="O936" s="27" t="n"/>
      <c r="P936" s="25" t="n"/>
      <c r="Q936" s="28" t="str">
        <f>IF(OR(T936=0,L936="Cobrado",L936="Anulado",NOT(ISNUMBER(U936))),"",MAX(0,INT(Ajustes!$C$5)-INT(U936)))</f>
        <v/>
      </c>
      <c r="R936" s="28" t="str">
        <f>IF(OR(T936=0,L936="Anulado",NOT(ISNUMBER(N936)),NOT(ISNUMBER(I936))),"",IF(INT(N936)=INT(I936),"Sí",IF(INT(N936)&gt;INT(I936),"Tarde","Antes")))</f>
        <v/>
      </c>
      <c r="S936" t="str">
        <f>IF(T936=0,"",IF(L936="","falta el estado",IF(NOT(ISNUMBER(MATCH(L936,Ajustes!$B$9:$B$17,0))),"el estado no es de la lista",IF(E936="","falta el cliente",IF(OR(AND(C936&lt;&gt;"",NOT(ISNUMBER(C936))),AND(I936&lt;&gt;"",NOT(ISNUMBER(I936))),AND(M936&lt;&gt;"",NOT(ISNUMBER(M936))),AND(N936&lt;&gt;"",NOT(ISNUMBER(N936)))),"hay una fecha mal escrita",IF(AND(H936&lt;&gt;"",NOT(ISNUMBER(H936))),"el importe no es un número",IF(C936="","falta «Recibido el»",IF(AND(L936&lt;&gt;"Recibido",L936&lt;&gt;"Anulado",I936=""),"falta la entrega acordada",IF(AND(L936&lt;&gt;"Recibido",L936&lt;&gt;"Anulado",M936=""),"falta la fecha del estado",IF(AND(OR(L936="Entregado",L936="Facturado",L936="Cobrado"),N936=""),"falta «Entregado el»",IF(AND(N936&lt;&gt;"",OR(L936="Recibido",L936="Confirmado",L936="Preparado",L936="En reparto")),"tiene «Entregado el»: cambia el estado",IF(OR(INT(C936)&gt;INT(Ajustes!$C$5),AND(M936&lt;&gt;"",INT(M936)&gt;INT(Ajustes!$C$5)),AND(N936&lt;&gt;"",INT(N936)&gt;INT(Ajustes!$C$5))),"hay una fecha posterior a hoy",IF(AND(M936&lt;&gt;"",INT(M936)&lt;INT(C936)),"la fecha del estado es anterior a «Recibido el»",IF(AND(N936&lt;&gt;"",INT(N936)&lt;INT(C936)),"«Entregado el» es anterior a «Recibido el»",""))))))))))))))</f>
        <v/>
      </c>
      <c r="T936">
        <f>IF(COUNTA(B936:P936)&gt;0,1,0)</f>
        <v>0</v>
      </c>
      <c r="U936" t="str">
        <f>IF(T936=0,"",IF(AND(L936="Recibido",M936=""),IF(C936="","",C936),IF(M936="","",M936)))</f>
        <v/>
      </c>
      <c r="V936" t="str">
        <f>IF(OR(T936=0,NOT(ISNUMBER(MATCH(L936,Ajustes!$B$9:$B$17,0)))),"",IF(INDEX(Ajustes!$C$9:$C$17,MATCH(L936,Ajustes!$B$9:$B$17,0))="","",INDEX(Ajustes!$C$9:$C$17,MATCH(L936,Ajustes!$B$9:$B$17,0))))</f>
        <v/>
      </c>
      <c r="W936">
        <f>IF(AND(T936=1,N936="",OR(L936="Recibido",L936="Confirmado",L936="Preparado",L936="En reparto",L936="Incidencia")),1,0)</f>
        <v>0</v>
      </c>
      <c r="X936">
        <f>IF(S936&lt;&gt;"",1,0)</f>
        <v>0</v>
      </c>
      <c r="Y936">
        <f>IF(A936&lt;&gt;"",1,0)</f>
        <v>0</v>
      </c>
      <c r="Z936">
        <f>IF(T936=1,ROW()-5,0)</f>
        <v>0</v>
      </c>
    </row>
    <row r="937">
      <c r="A937" s="21" t="str">
        <f>IF(T937=0,"",IF(S937&lt;&gt;"","Revisa: "&amp;S937,IF(OR(L937="Cobrado",L937="Anulado"),"",IF(AND(N937="",OR(L937="Recibido",L937="Confirmado",L937="Preparado",L937="En reparto",L937="Incidencia"),ISNUMBER(I937),INT(Ajustes!$C$5)&gt;INT(I937)),"Retrasado",IF(OR(L937="Entregado",L937="Facturado"),IF(AND(ISNUMBER(V937),ISNUMBER(N937),INT(Ajustes!$C$5)-INT(N937)&gt;V937),IF(L937="Entregado","Sin facturar","Cobro vencido"),""),IF(AND(ISNUMBER(V937),ISNUMBER(Q937),Q937&gt;V937),INDEX(Ajustes!$E$9:$E$17,MATCH(L937,Ajustes!$B$9:$B$17,0)),""))))))</f>
        <v/>
      </c>
      <c r="B937" s="22" t="n"/>
      <c r="C937" s="23" t="n"/>
      <c r="D937" s="24" t="n"/>
      <c r="E937" s="25" t="n"/>
      <c r="F937" s="25" t="n"/>
      <c r="G937" s="25" t="n"/>
      <c r="H937" s="26" t="n"/>
      <c r="I937" s="23" t="n"/>
      <c r="J937" s="25" t="n"/>
      <c r="K937" s="25" t="n"/>
      <c r="L937" s="25" t="n"/>
      <c r="M937" s="23" t="n"/>
      <c r="N937" s="23" t="n"/>
      <c r="O937" s="27" t="n"/>
      <c r="P937" s="25" t="n"/>
      <c r="Q937" s="28" t="str">
        <f>IF(OR(T937=0,L937="Cobrado",L937="Anulado",NOT(ISNUMBER(U937))),"",MAX(0,INT(Ajustes!$C$5)-INT(U937)))</f>
        <v/>
      </c>
      <c r="R937" s="28" t="str">
        <f>IF(OR(T937=0,L937="Anulado",NOT(ISNUMBER(N937)),NOT(ISNUMBER(I937))),"",IF(INT(N937)=INT(I937),"Sí",IF(INT(N937)&gt;INT(I937),"Tarde","Antes")))</f>
        <v/>
      </c>
      <c r="S937" t="str">
        <f>IF(T937=0,"",IF(L937="","falta el estado",IF(NOT(ISNUMBER(MATCH(L937,Ajustes!$B$9:$B$17,0))),"el estado no es de la lista",IF(E937="","falta el cliente",IF(OR(AND(C937&lt;&gt;"",NOT(ISNUMBER(C937))),AND(I937&lt;&gt;"",NOT(ISNUMBER(I937))),AND(M937&lt;&gt;"",NOT(ISNUMBER(M937))),AND(N937&lt;&gt;"",NOT(ISNUMBER(N937)))),"hay una fecha mal escrita",IF(AND(H937&lt;&gt;"",NOT(ISNUMBER(H937))),"el importe no es un número",IF(C937="","falta «Recibido el»",IF(AND(L937&lt;&gt;"Recibido",L937&lt;&gt;"Anulado",I937=""),"falta la entrega acordada",IF(AND(L937&lt;&gt;"Recibido",L937&lt;&gt;"Anulado",M937=""),"falta la fecha del estado",IF(AND(OR(L937="Entregado",L937="Facturado",L937="Cobrado"),N937=""),"falta «Entregado el»",IF(AND(N937&lt;&gt;"",OR(L937="Recibido",L937="Confirmado",L937="Preparado",L937="En reparto")),"tiene «Entregado el»: cambia el estado",IF(OR(INT(C937)&gt;INT(Ajustes!$C$5),AND(M937&lt;&gt;"",INT(M937)&gt;INT(Ajustes!$C$5)),AND(N937&lt;&gt;"",INT(N937)&gt;INT(Ajustes!$C$5))),"hay una fecha posterior a hoy",IF(AND(M937&lt;&gt;"",INT(M937)&lt;INT(C937)),"la fecha del estado es anterior a «Recibido el»",IF(AND(N937&lt;&gt;"",INT(N937)&lt;INT(C937)),"«Entregado el» es anterior a «Recibido el»",""))))))))))))))</f>
        <v/>
      </c>
      <c r="T937">
        <f>IF(COUNTA(B937:P937)&gt;0,1,0)</f>
        <v>0</v>
      </c>
      <c r="U937" t="str">
        <f>IF(T937=0,"",IF(AND(L937="Recibido",M937=""),IF(C937="","",C937),IF(M937="","",M937)))</f>
        <v/>
      </c>
      <c r="V937" t="str">
        <f>IF(OR(T937=0,NOT(ISNUMBER(MATCH(L937,Ajustes!$B$9:$B$17,0)))),"",IF(INDEX(Ajustes!$C$9:$C$17,MATCH(L937,Ajustes!$B$9:$B$17,0))="","",INDEX(Ajustes!$C$9:$C$17,MATCH(L937,Ajustes!$B$9:$B$17,0))))</f>
        <v/>
      </c>
      <c r="W937">
        <f>IF(AND(T937=1,N937="",OR(L937="Recibido",L937="Confirmado",L937="Preparado",L937="En reparto",L937="Incidencia")),1,0)</f>
        <v>0</v>
      </c>
      <c r="X937">
        <f>IF(S937&lt;&gt;"",1,0)</f>
        <v>0</v>
      </c>
      <c r="Y937">
        <f>IF(A937&lt;&gt;"",1,0)</f>
        <v>0</v>
      </c>
      <c r="Z937">
        <f>IF(T937=1,ROW()-5,0)</f>
        <v>0</v>
      </c>
    </row>
    <row r="938">
      <c r="A938" s="21" t="str">
        <f>IF(T938=0,"",IF(S938&lt;&gt;"","Revisa: "&amp;S938,IF(OR(L938="Cobrado",L938="Anulado"),"",IF(AND(N938="",OR(L938="Recibido",L938="Confirmado",L938="Preparado",L938="En reparto",L938="Incidencia"),ISNUMBER(I938),INT(Ajustes!$C$5)&gt;INT(I938)),"Retrasado",IF(OR(L938="Entregado",L938="Facturado"),IF(AND(ISNUMBER(V938),ISNUMBER(N938),INT(Ajustes!$C$5)-INT(N938)&gt;V938),IF(L938="Entregado","Sin facturar","Cobro vencido"),""),IF(AND(ISNUMBER(V938),ISNUMBER(Q938),Q938&gt;V938),INDEX(Ajustes!$E$9:$E$17,MATCH(L938,Ajustes!$B$9:$B$17,0)),""))))))</f>
        <v/>
      </c>
      <c r="B938" s="22" t="n"/>
      <c r="C938" s="23" t="n"/>
      <c r="D938" s="24" t="n"/>
      <c r="E938" s="25" t="n"/>
      <c r="F938" s="25" t="n"/>
      <c r="G938" s="25" t="n"/>
      <c r="H938" s="26" t="n"/>
      <c r="I938" s="23" t="n"/>
      <c r="J938" s="25" t="n"/>
      <c r="K938" s="25" t="n"/>
      <c r="L938" s="25" t="n"/>
      <c r="M938" s="23" t="n"/>
      <c r="N938" s="23" t="n"/>
      <c r="O938" s="27" t="n"/>
      <c r="P938" s="25" t="n"/>
      <c r="Q938" s="28" t="str">
        <f>IF(OR(T938=0,L938="Cobrado",L938="Anulado",NOT(ISNUMBER(U938))),"",MAX(0,INT(Ajustes!$C$5)-INT(U938)))</f>
        <v/>
      </c>
      <c r="R938" s="28" t="str">
        <f>IF(OR(T938=0,L938="Anulado",NOT(ISNUMBER(N938)),NOT(ISNUMBER(I938))),"",IF(INT(N938)=INT(I938),"Sí",IF(INT(N938)&gt;INT(I938),"Tarde","Antes")))</f>
        <v/>
      </c>
      <c r="S938" t="str">
        <f>IF(T938=0,"",IF(L938="","falta el estado",IF(NOT(ISNUMBER(MATCH(L938,Ajustes!$B$9:$B$17,0))),"el estado no es de la lista",IF(E938="","falta el cliente",IF(OR(AND(C938&lt;&gt;"",NOT(ISNUMBER(C938))),AND(I938&lt;&gt;"",NOT(ISNUMBER(I938))),AND(M938&lt;&gt;"",NOT(ISNUMBER(M938))),AND(N938&lt;&gt;"",NOT(ISNUMBER(N938)))),"hay una fecha mal escrita",IF(AND(H938&lt;&gt;"",NOT(ISNUMBER(H938))),"el importe no es un número",IF(C938="","falta «Recibido el»",IF(AND(L938&lt;&gt;"Recibido",L938&lt;&gt;"Anulado",I938=""),"falta la entrega acordada",IF(AND(L938&lt;&gt;"Recibido",L938&lt;&gt;"Anulado",M938=""),"falta la fecha del estado",IF(AND(OR(L938="Entregado",L938="Facturado",L938="Cobrado"),N938=""),"falta «Entregado el»",IF(AND(N938&lt;&gt;"",OR(L938="Recibido",L938="Confirmado",L938="Preparado",L938="En reparto")),"tiene «Entregado el»: cambia el estado",IF(OR(INT(C938)&gt;INT(Ajustes!$C$5),AND(M938&lt;&gt;"",INT(M938)&gt;INT(Ajustes!$C$5)),AND(N938&lt;&gt;"",INT(N938)&gt;INT(Ajustes!$C$5))),"hay una fecha posterior a hoy",IF(AND(M938&lt;&gt;"",INT(M938)&lt;INT(C938)),"la fecha del estado es anterior a «Recibido el»",IF(AND(N938&lt;&gt;"",INT(N938)&lt;INT(C938)),"«Entregado el» es anterior a «Recibido el»",""))))))))))))))</f>
        <v/>
      </c>
      <c r="T938">
        <f>IF(COUNTA(B938:P938)&gt;0,1,0)</f>
        <v>0</v>
      </c>
      <c r="U938" t="str">
        <f>IF(T938=0,"",IF(AND(L938="Recibido",M938=""),IF(C938="","",C938),IF(M938="","",M938)))</f>
        <v/>
      </c>
      <c r="V938" t="str">
        <f>IF(OR(T938=0,NOT(ISNUMBER(MATCH(L938,Ajustes!$B$9:$B$17,0)))),"",IF(INDEX(Ajustes!$C$9:$C$17,MATCH(L938,Ajustes!$B$9:$B$17,0))="","",INDEX(Ajustes!$C$9:$C$17,MATCH(L938,Ajustes!$B$9:$B$17,0))))</f>
        <v/>
      </c>
      <c r="W938">
        <f>IF(AND(T938=1,N938="",OR(L938="Recibido",L938="Confirmado",L938="Preparado",L938="En reparto",L938="Incidencia")),1,0)</f>
        <v>0</v>
      </c>
      <c r="X938">
        <f>IF(S938&lt;&gt;"",1,0)</f>
        <v>0</v>
      </c>
      <c r="Y938">
        <f>IF(A938&lt;&gt;"",1,0)</f>
        <v>0</v>
      </c>
      <c r="Z938">
        <f>IF(T938=1,ROW()-5,0)</f>
        <v>0</v>
      </c>
    </row>
    <row r="939">
      <c r="A939" s="21" t="str">
        <f>IF(T939=0,"",IF(S939&lt;&gt;"","Revisa: "&amp;S939,IF(OR(L939="Cobrado",L939="Anulado"),"",IF(AND(N939="",OR(L939="Recibido",L939="Confirmado",L939="Preparado",L939="En reparto",L939="Incidencia"),ISNUMBER(I939),INT(Ajustes!$C$5)&gt;INT(I939)),"Retrasado",IF(OR(L939="Entregado",L939="Facturado"),IF(AND(ISNUMBER(V939),ISNUMBER(N939),INT(Ajustes!$C$5)-INT(N939)&gt;V939),IF(L939="Entregado","Sin facturar","Cobro vencido"),""),IF(AND(ISNUMBER(V939),ISNUMBER(Q939),Q939&gt;V939),INDEX(Ajustes!$E$9:$E$17,MATCH(L939,Ajustes!$B$9:$B$17,0)),""))))))</f>
        <v/>
      </c>
      <c r="B939" s="22" t="n"/>
      <c r="C939" s="23" t="n"/>
      <c r="D939" s="24" t="n"/>
      <c r="E939" s="25" t="n"/>
      <c r="F939" s="25" t="n"/>
      <c r="G939" s="25" t="n"/>
      <c r="H939" s="26" t="n"/>
      <c r="I939" s="23" t="n"/>
      <c r="J939" s="25" t="n"/>
      <c r="K939" s="25" t="n"/>
      <c r="L939" s="25" t="n"/>
      <c r="M939" s="23" t="n"/>
      <c r="N939" s="23" t="n"/>
      <c r="O939" s="27" t="n"/>
      <c r="P939" s="25" t="n"/>
      <c r="Q939" s="28" t="str">
        <f>IF(OR(T939=0,L939="Cobrado",L939="Anulado",NOT(ISNUMBER(U939))),"",MAX(0,INT(Ajustes!$C$5)-INT(U939)))</f>
        <v/>
      </c>
      <c r="R939" s="28" t="str">
        <f>IF(OR(T939=0,L939="Anulado",NOT(ISNUMBER(N939)),NOT(ISNUMBER(I939))),"",IF(INT(N939)=INT(I939),"Sí",IF(INT(N939)&gt;INT(I939),"Tarde","Antes")))</f>
        <v/>
      </c>
      <c r="S939" t="str">
        <f>IF(T939=0,"",IF(L939="","falta el estado",IF(NOT(ISNUMBER(MATCH(L939,Ajustes!$B$9:$B$17,0))),"el estado no es de la lista",IF(E939="","falta el cliente",IF(OR(AND(C939&lt;&gt;"",NOT(ISNUMBER(C939))),AND(I939&lt;&gt;"",NOT(ISNUMBER(I939))),AND(M939&lt;&gt;"",NOT(ISNUMBER(M939))),AND(N939&lt;&gt;"",NOT(ISNUMBER(N939)))),"hay una fecha mal escrita",IF(AND(H939&lt;&gt;"",NOT(ISNUMBER(H939))),"el importe no es un número",IF(C939="","falta «Recibido el»",IF(AND(L939&lt;&gt;"Recibido",L939&lt;&gt;"Anulado",I939=""),"falta la entrega acordada",IF(AND(L939&lt;&gt;"Recibido",L939&lt;&gt;"Anulado",M939=""),"falta la fecha del estado",IF(AND(OR(L939="Entregado",L939="Facturado",L939="Cobrado"),N939=""),"falta «Entregado el»",IF(AND(N939&lt;&gt;"",OR(L939="Recibido",L939="Confirmado",L939="Preparado",L939="En reparto")),"tiene «Entregado el»: cambia el estado",IF(OR(INT(C939)&gt;INT(Ajustes!$C$5),AND(M939&lt;&gt;"",INT(M939)&gt;INT(Ajustes!$C$5)),AND(N939&lt;&gt;"",INT(N939)&gt;INT(Ajustes!$C$5))),"hay una fecha posterior a hoy",IF(AND(M939&lt;&gt;"",INT(M939)&lt;INT(C939)),"la fecha del estado es anterior a «Recibido el»",IF(AND(N939&lt;&gt;"",INT(N939)&lt;INT(C939)),"«Entregado el» es anterior a «Recibido el»",""))))))))))))))</f>
        <v/>
      </c>
      <c r="T939">
        <f>IF(COUNTA(B939:P939)&gt;0,1,0)</f>
        <v>0</v>
      </c>
      <c r="U939" t="str">
        <f>IF(T939=0,"",IF(AND(L939="Recibido",M939=""),IF(C939="","",C939),IF(M939="","",M939)))</f>
        <v/>
      </c>
      <c r="V939" t="str">
        <f>IF(OR(T939=0,NOT(ISNUMBER(MATCH(L939,Ajustes!$B$9:$B$17,0)))),"",IF(INDEX(Ajustes!$C$9:$C$17,MATCH(L939,Ajustes!$B$9:$B$17,0))="","",INDEX(Ajustes!$C$9:$C$17,MATCH(L939,Ajustes!$B$9:$B$17,0))))</f>
        <v/>
      </c>
      <c r="W939">
        <f>IF(AND(T939=1,N939="",OR(L939="Recibido",L939="Confirmado",L939="Preparado",L939="En reparto",L939="Incidencia")),1,0)</f>
        <v>0</v>
      </c>
      <c r="X939">
        <f>IF(S939&lt;&gt;"",1,0)</f>
        <v>0</v>
      </c>
      <c r="Y939">
        <f>IF(A939&lt;&gt;"",1,0)</f>
        <v>0</v>
      </c>
      <c r="Z939">
        <f>IF(T939=1,ROW()-5,0)</f>
        <v>0</v>
      </c>
    </row>
    <row r="940">
      <c r="A940" s="21" t="str">
        <f>IF(T940=0,"",IF(S940&lt;&gt;"","Revisa: "&amp;S940,IF(OR(L940="Cobrado",L940="Anulado"),"",IF(AND(N940="",OR(L940="Recibido",L940="Confirmado",L940="Preparado",L940="En reparto",L940="Incidencia"),ISNUMBER(I940),INT(Ajustes!$C$5)&gt;INT(I940)),"Retrasado",IF(OR(L940="Entregado",L940="Facturado"),IF(AND(ISNUMBER(V940),ISNUMBER(N940),INT(Ajustes!$C$5)-INT(N940)&gt;V940),IF(L940="Entregado","Sin facturar","Cobro vencido"),""),IF(AND(ISNUMBER(V940),ISNUMBER(Q940),Q940&gt;V940),INDEX(Ajustes!$E$9:$E$17,MATCH(L940,Ajustes!$B$9:$B$17,0)),""))))))</f>
        <v/>
      </c>
      <c r="B940" s="22" t="n"/>
      <c r="C940" s="23" t="n"/>
      <c r="D940" s="24" t="n"/>
      <c r="E940" s="25" t="n"/>
      <c r="F940" s="25" t="n"/>
      <c r="G940" s="25" t="n"/>
      <c r="H940" s="26" t="n"/>
      <c r="I940" s="23" t="n"/>
      <c r="J940" s="25" t="n"/>
      <c r="K940" s="25" t="n"/>
      <c r="L940" s="25" t="n"/>
      <c r="M940" s="23" t="n"/>
      <c r="N940" s="23" t="n"/>
      <c r="O940" s="27" t="n"/>
      <c r="P940" s="25" t="n"/>
      <c r="Q940" s="28" t="str">
        <f>IF(OR(T940=0,L940="Cobrado",L940="Anulado",NOT(ISNUMBER(U940))),"",MAX(0,INT(Ajustes!$C$5)-INT(U940)))</f>
        <v/>
      </c>
      <c r="R940" s="28" t="str">
        <f>IF(OR(T940=0,L940="Anulado",NOT(ISNUMBER(N940)),NOT(ISNUMBER(I940))),"",IF(INT(N940)=INT(I940),"Sí",IF(INT(N940)&gt;INT(I940),"Tarde","Antes")))</f>
        <v/>
      </c>
      <c r="S940" t="str">
        <f>IF(T940=0,"",IF(L940="","falta el estado",IF(NOT(ISNUMBER(MATCH(L940,Ajustes!$B$9:$B$17,0))),"el estado no es de la lista",IF(E940="","falta el cliente",IF(OR(AND(C940&lt;&gt;"",NOT(ISNUMBER(C940))),AND(I940&lt;&gt;"",NOT(ISNUMBER(I940))),AND(M940&lt;&gt;"",NOT(ISNUMBER(M940))),AND(N940&lt;&gt;"",NOT(ISNUMBER(N940)))),"hay una fecha mal escrita",IF(AND(H940&lt;&gt;"",NOT(ISNUMBER(H940))),"el importe no es un número",IF(C940="","falta «Recibido el»",IF(AND(L940&lt;&gt;"Recibido",L940&lt;&gt;"Anulado",I940=""),"falta la entrega acordada",IF(AND(L940&lt;&gt;"Recibido",L940&lt;&gt;"Anulado",M940=""),"falta la fecha del estado",IF(AND(OR(L940="Entregado",L940="Facturado",L940="Cobrado"),N940=""),"falta «Entregado el»",IF(AND(N940&lt;&gt;"",OR(L940="Recibido",L940="Confirmado",L940="Preparado",L940="En reparto")),"tiene «Entregado el»: cambia el estado",IF(OR(INT(C940)&gt;INT(Ajustes!$C$5),AND(M940&lt;&gt;"",INT(M940)&gt;INT(Ajustes!$C$5)),AND(N940&lt;&gt;"",INT(N940)&gt;INT(Ajustes!$C$5))),"hay una fecha posterior a hoy",IF(AND(M940&lt;&gt;"",INT(M940)&lt;INT(C940)),"la fecha del estado es anterior a «Recibido el»",IF(AND(N940&lt;&gt;"",INT(N940)&lt;INT(C940)),"«Entregado el» es anterior a «Recibido el»",""))))))))))))))</f>
        <v/>
      </c>
      <c r="T940">
        <f>IF(COUNTA(B940:P940)&gt;0,1,0)</f>
        <v>0</v>
      </c>
      <c r="U940" t="str">
        <f>IF(T940=0,"",IF(AND(L940="Recibido",M940=""),IF(C940="","",C940),IF(M940="","",M940)))</f>
        <v/>
      </c>
      <c r="V940" t="str">
        <f>IF(OR(T940=0,NOT(ISNUMBER(MATCH(L940,Ajustes!$B$9:$B$17,0)))),"",IF(INDEX(Ajustes!$C$9:$C$17,MATCH(L940,Ajustes!$B$9:$B$17,0))="","",INDEX(Ajustes!$C$9:$C$17,MATCH(L940,Ajustes!$B$9:$B$17,0))))</f>
        <v/>
      </c>
      <c r="W940">
        <f>IF(AND(T940=1,N940="",OR(L940="Recibido",L940="Confirmado",L940="Preparado",L940="En reparto",L940="Incidencia")),1,0)</f>
        <v>0</v>
      </c>
      <c r="X940">
        <f>IF(S940&lt;&gt;"",1,0)</f>
        <v>0</v>
      </c>
      <c r="Y940">
        <f>IF(A940&lt;&gt;"",1,0)</f>
        <v>0</v>
      </c>
      <c r="Z940">
        <f>IF(T940=1,ROW()-5,0)</f>
        <v>0</v>
      </c>
    </row>
    <row r="941">
      <c r="A941" s="21" t="str">
        <f>IF(T941=0,"",IF(S941&lt;&gt;"","Revisa: "&amp;S941,IF(OR(L941="Cobrado",L941="Anulado"),"",IF(AND(N941="",OR(L941="Recibido",L941="Confirmado",L941="Preparado",L941="En reparto",L941="Incidencia"),ISNUMBER(I941),INT(Ajustes!$C$5)&gt;INT(I941)),"Retrasado",IF(OR(L941="Entregado",L941="Facturado"),IF(AND(ISNUMBER(V941),ISNUMBER(N941),INT(Ajustes!$C$5)-INT(N941)&gt;V941),IF(L941="Entregado","Sin facturar","Cobro vencido"),""),IF(AND(ISNUMBER(V941),ISNUMBER(Q941),Q941&gt;V941),INDEX(Ajustes!$E$9:$E$17,MATCH(L941,Ajustes!$B$9:$B$17,0)),""))))))</f>
        <v/>
      </c>
      <c r="B941" s="22" t="n"/>
      <c r="C941" s="23" t="n"/>
      <c r="D941" s="24" t="n"/>
      <c r="E941" s="25" t="n"/>
      <c r="F941" s="25" t="n"/>
      <c r="G941" s="25" t="n"/>
      <c r="H941" s="26" t="n"/>
      <c r="I941" s="23" t="n"/>
      <c r="J941" s="25" t="n"/>
      <c r="K941" s="25" t="n"/>
      <c r="L941" s="25" t="n"/>
      <c r="M941" s="23" t="n"/>
      <c r="N941" s="23" t="n"/>
      <c r="O941" s="27" t="n"/>
      <c r="P941" s="25" t="n"/>
      <c r="Q941" s="28" t="str">
        <f>IF(OR(T941=0,L941="Cobrado",L941="Anulado",NOT(ISNUMBER(U941))),"",MAX(0,INT(Ajustes!$C$5)-INT(U941)))</f>
        <v/>
      </c>
      <c r="R941" s="28" t="str">
        <f>IF(OR(T941=0,L941="Anulado",NOT(ISNUMBER(N941)),NOT(ISNUMBER(I941))),"",IF(INT(N941)=INT(I941),"Sí",IF(INT(N941)&gt;INT(I941),"Tarde","Antes")))</f>
        <v/>
      </c>
      <c r="S941" t="str">
        <f>IF(T941=0,"",IF(L941="","falta el estado",IF(NOT(ISNUMBER(MATCH(L941,Ajustes!$B$9:$B$17,0))),"el estado no es de la lista",IF(E941="","falta el cliente",IF(OR(AND(C941&lt;&gt;"",NOT(ISNUMBER(C941))),AND(I941&lt;&gt;"",NOT(ISNUMBER(I941))),AND(M941&lt;&gt;"",NOT(ISNUMBER(M941))),AND(N941&lt;&gt;"",NOT(ISNUMBER(N941)))),"hay una fecha mal escrita",IF(AND(H941&lt;&gt;"",NOT(ISNUMBER(H941))),"el importe no es un número",IF(C941="","falta «Recibido el»",IF(AND(L941&lt;&gt;"Recibido",L941&lt;&gt;"Anulado",I941=""),"falta la entrega acordada",IF(AND(L941&lt;&gt;"Recibido",L941&lt;&gt;"Anulado",M941=""),"falta la fecha del estado",IF(AND(OR(L941="Entregado",L941="Facturado",L941="Cobrado"),N941=""),"falta «Entregado el»",IF(AND(N941&lt;&gt;"",OR(L941="Recibido",L941="Confirmado",L941="Preparado",L941="En reparto")),"tiene «Entregado el»: cambia el estado",IF(OR(INT(C941)&gt;INT(Ajustes!$C$5),AND(M941&lt;&gt;"",INT(M941)&gt;INT(Ajustes!$C$5)),AND(N941&lt;&gt;"",INT(N941)&gt;INT(Ajustes!$C$5))),"hay una fecha posterior a hoy",IF(AND(M941&lt;&gt;"",INT(M941)&lt;INT(C941)),"la fecha del estado es anterior a «Recibido el»",IF(AND(N941&lt;&gt;"",INT(N941)&lt;INT(C941)),"«Entregado el» es anterior a «Recibido el»",""))))))))))))))</f>
        <v/>
      </c>
      <c r="T941">
        <f>IF(COUNTA(B941:P941)&gt;0,1,0)</f>
        <v>0</v>
      </c>
      <c r="U941" t="str">
        <f>IF(T941=0,"",IF(AND(L941="Recibido",M941=""),IF(C941="","",C941),IF(M941="","",M941)))</f>
        <v/>
      </c>
      <c r="V941" t="str">
        <f>IF(OR(T941=0,NOT(ISNUMBER(MATCH(L941,Ajustes!$B$9:$B$17,0)))),"",IF(INDEX(Ajustes!$C$9:$C$17,MATCH(L941,Ajustes!$B$9:$B$17,0))="","",INDEX(Ajustes!$C$9:$C$17,MATCH(L941,Ajustes!$B$9:$B$17,0))))</f>
        <v/>
      </c>
      <c r="W941">
        <f>IF(AND(T941=1,N941="",OR(L941="Recibido",L941="Confirmado",L941="Preparado",L941="En reparto",L941="Incidencia")),1,0)</f>
        <v>0</v>
      </c>
      <c r="X941">
        <f>IF(S941&lt;&gt;"",1,0)</f>
        <v>0</v>
      </c>
      <c r="Y941">
        <f>IF(A941&lt;&gt;"",1,0)</f>
        <v>0</v>
      </c>
      <c r="Z941">
        <f>IF(T941=1,ROW()-5,0)</f>
        <v>0</v>
      </c>
    </row>
    <row r="942">
      <c r="A942" s="21" t="str">
        <f>IF(T942=0,"",IF(S942&lt;&gt;"","Revisa: "&amp;S942,IF(OR(L942="Cobrado",L942="Anulado"),"",IF(AND(N942="",OR(L942="Recibido",L942="Confirmado",L942="Preparado",L942="En reparto",L942="Incidencia"),ISNUMBER(I942),INT(Ajustes!$C$5)&gt;INT(I942)),"Retrasado",IF(OR(L942="Entregado",L942="Facturado"),IF(AND(ISNUMBER(V942),ISNUMBER(N942),INT(Ajustes!$C$5)-INT(N942)&gt;V942),IF(L942="Entregado","Sin facturar","Cobro vencido"),""),IF(AND(ISNUMBER(V942),ISNUMBER(Q942),Q942&gt;V942),INDEX(Ajustes!$E$9:$E$17,MATCH(L942,Ajustes!$B$9:$B$17,0)),""))))))</f>
        <v/>
      </c>
      <c r="B942" s="22" t="n"/>
      <c r="C942" s="23" t="n"/>
      <c r="D942" s="24" t="n"/>
      <c r="E942" s="25" t="n"/>
      <c r="F942" s="25" t="n"/>
      <c r="G942" s="25" t="n"/>
      <c r="H942" s="26" t="n"/>
      <c r="I942" s="23" t="n"/>
      <c r="J942" s="25" t="n"/>
      <c r="K942" s="25" t="n"/>
      <c r="L942" s="25" t="n"/>
      <c r="M942" s="23" t="n"/>
      <c r="N942" s="23" t="n"/>
      <c r="O942" s="27" t="n"/>
      <c r="P942" s="25" t="n"/>
      <c r="Q942" s="28" t="str">
        <f>IF(OR(T942=0,L942="Cobrado",L942="Anulado",NOT(ISNUMBER(U942))),"",MAX(0,INT(Ajustes!$C$5)-INT(U942)))</f>
        <v/>
      </c>
      <c r="R942" s="28" t="str">
        <f>IF(OR(T942=0,L942="Anulado",NOT(ISNUMBER(N942)),NOT(ISNUMBER(I942))),"",IF(INT(N942)=INT(I942),"Sí",IF(INT(N942)&gt;INT(I942),"Tarde","Antes")))</f>
        <v/>
      </c>
      <c r="S942" t="str">
        <f>IF(T942=0,"",IF(L942="","falta el estado",IF(NOT(ISNUMBER(MATCH(L942,Ajustes!$B$9:$B$17,0))),"el estado no es de la lista",IF(E942="","falta el cliente",IF(OR(AND(C942&lt;&gt;"",NOT(ISNUMBER(C942))),AND(I942&lt;&gt;"",NOT(ISNUMBER(I942))),AND(M942&lt;&gt;"",NOT(ISNUMBER(M942))),AND(N942&lt;&gt;"",NOT(ISNUMBER(N942)))),"hay una fecha mal escrita",IF(AND(H942&lt;&gt;"",NOT(ISNUMBER(H942))),"el importe no es un número",IF(C942="","falta «Recibido el»",IF(AND(L942&lt;&gt;"Recibido",L942&lt;&gt;"Anulado",I942=""),"falta la entrega acordada",IF(AND(L942&lt;&gt;"Recibido",L942&lt;&gt;"Anulado",M942=""),"falta la fecha del estado",IF(AND(OR(L942="Entregado",L942="Facturado",L942="Cobrado"),N942=""),"falta «Entregado el»",IF(AND(N942&lt;&gt;"",OR(L942="Recibido",L942="Confirmado",L942="Preparado",L942="En reparto")),"tiene «Entregado el»: cambia el estado",IF(OR(INT(C942)&gt;INT(Ajustes!$C$5),AND(M942&lt;&gt;"",INT(M942)&gt;INT(Ajustes!$C$5)),AND(N942&lt;&gt;"",INT(N942)&gt;INT(Ajustes!$C$5))),"hay una fecha posterior a hoy",IF(AND(M942&lt;&gt;"",INT(M942)&lt;INT(C942)),"la fecha del estado es anterior a «Recibido el»",IF(AND(N942&lt;&gt;"",INT(N942)&lt;INT(C942)),"«Entregado el» es anterior a «Recibido el»",""))))))))))))))</f>
        <v/>
      </c>
      <c r="T942">
        <f>IF(COUNTA(B942:P942)&gt;0,1,0)</f>
        <v>0</v>
      </c>
      <c r="U942" t="str">
        <f>IF(T942=0,"",IF(AND(L942="Recibido",M942=""),IF(C942="","",C942),IF(M942="","",M942)))</f>
        <v/>
      </c>
      <c r="V942" t="str">
        <f>IF(OR(T942=0,NOT(ISNUMBER(MATCH(L942,Ajustes!$B$9:$B$17,0)))),"",IF(INDEX(Ajustes!$C$9:$C$17,MATCH(L942,Ajustes!$B$9:$B$17,0))="","",INDEX(Ajustes!$C$9:$C$17,MATCH(L942,Ajustes!$B$9:$B$17,0))))</f>
        <v/>
      </c>
      <c r="W942">
        <f>IF(AND(T942=1,N942="",OR(L942="Recibido",L942="Confirmado",L942="Preparado",L942="En reparto",L942="Incidencia")),1,0)</f>
        <v>0</v>
      </c>
      <c r="X942">
        <f>IF(S942&lt;&gt;"",1,0)</f>
        <v>0</v>
      </c>
      <c r="Y942">
        <f>IF(A942&lt;&gt;"",1,0)</f>
        <v>0</v>
      </c>
      <c r="Z942">
        <f>IF(T942=1,ROW()-5,0)</f>
        <v>0</v>
      </c>
    </row>
    <row r="943">
      <c r="A943" s="21" t="str">
        <f>IF(T943=0,"",IF(S943&lt;&gt;"","Revisa: "&amp;S943,IF(OR(L943="Cobrado",L943="Anulado"),"",IF(AND(N943="",OR(L943="Recibido",L943="Confirmado",L943="Preparado",L943="En reparto",L943="Incidencia"),ISNUMBER(I943),INT(Ajustes!$C$5)&gt;INT(I943)),"Retrasado",IF(OR(L943="Entregado",L943="Facturado"),IF(AND(ISNUMBER(V943),ISNUMBER(N943),INT(Ajustes!$C$5)-INT(N943)&gt;V943),IF(L943="Entregado","Sin facturar","Cobro vencido"),""),IF(AND(ISNUMBER(V943),ISNUMBER(Q943),Q943&gt;V943),INDEX(Ajustes!$E$9:$E$17,MATCH(L943,Ajustes!$B$9:$B$17,0)),""))))))</f>
        <v/>
      </c>
      <c r="B943" s="22" t="n"/>
      <c r="C943" s="23" t="n"/>
      <c r="D943" s="24" t="n"/>
      <c r="E943" s="25" t="n"/>
      <c r="F943" s="25" t="n"/>
      <c r="G943" s="25" t="n"/>
      <c r="H943" s="26" t="n"/>
      <c r="I943" s="23" t="n"/>
      <c r="J943" s="25" t="n"/>
      <c r="K943" s="25" t="n"/>
      <c r="L943" s="25" t="n"/>
      <c r="M943" s="23" t="n"/>
      <c r="N943" s="23" t="n"/>
      <c r="O943" s="27" t="n"/>
      <c r="P943" s="25" t="n"/>
      <c r="Q943" s="28" t="str">
        <f>IF(OR(T943=0,L943="Cobrado",L943="Anulado",NOT(ISNUMBER(U943))),"",MAX(0,INT(Ajustes!$C$5)-INT(U943)))</f>
        <v/>
      </c>
      <c r="R943" s="28" t="str">
        <f>IF(OR(T943=0,L943="Anulado",NOT(ISNUMBER(N943)),NOT(ISNUMBER(I943))),"",IF(INT(N943)=INT(I943),"Sí",IF(INT(N943)&gt;INT(I943),"Tarde","Antes")))</f>
        <v/>
      </c>
      <c r="S943" t="str">
        <f>IF(T943=0,"",IF(L943="","falta el estado",IF(NOT(ISNUMBER(MATCH(L943,Ajustes!$B$9:$B$17,0))),"el estado no es de la lista",IF(E943="","falta el cliente",IF(OR(AND(C943&lt;&gt;"",NOT(ISNUMBER(C943))),AND(I943&lt;&gt;"",NOT(ISNUMBER(I943))),AND(M943&lt;&gt;"",NOT(ISNUMBER(M943))),AND(N943&lt;&gt;"",NOT(ISNUMBER(N943)))),"hay una fecha mal escrita",IF(AND(H943&lt;&gt;"",NOT(ISNUMBER(H943))),"el importe no es un número",IF(C943="","falta «Recibido el»",IF(AND(L943&lt;&gt;"Recibido",L943&lt;&gt;"Anulado",I943=""),"falta la entrega acordada",IF(AND(L943&lt;&gt;"Recibido",L943&lt;&gt;"Anulado",M943=""),"falta la fecha del estado",IF(AND(OR(L943="Entregado",L943="Facturado",L943="Cobrado"),N943=""),"falta «Entregado el»",IF(AND(N943&lt;&gt;"",OR(L943="Recibido",L943="Confirmado",L943="Preparado",L943="En reparto")),"tiene «Entregado el»: cambia el estado",IF(OR(INT(C943)&gt;INT(Ajustes!$C$5),AND(M943&lt;&gt;"",INT(M943)&gt;INT(Ajustes!$C$5)),AND(N943&lt;&gt;"",INT(N943)&gt;INT(Ajustes!$C$5))),"hay una fecha posterior a hoy",IF(AND(M943&lt;&gt;"",INT(M943)&lt;INT(C943)),"la fecha del estado es anterior a «Recibido el»",IF(AND(N943&lt;&gt;"",INT(N943)&lt;INT(C943)),"«Entregado el» es anterior a «Recibido el»",""))))))))))))))</f>
        <v/>
      </c>
      <c r="T943">
        <f>IF(COUNTA(B943:P943)&gt;0,1,0)</f>
        <v>0</v>
      </c>
      <c r="U943" t="str">
        <f>IF(T943=0,"",IF(AND(L943="Recibido",M943=""),IF(C943="","",C943),IF(M943="","",M943)))</f>
        <v/>
      </c>
      <c r="V943" t="str">
        <f>IF(OR(T943=0,NOT(ISNUMBER(MATCH(L943,Ajustes!$B$9:$B$17,0)))),"",IF(INDEX(Ajustes!$C$9:$C$17,MATCH(L943,Ajustes!$B$9:$B$17,0))="","",INDEX(Ajustes!$C$9:$C$17,MATCH(L943,Ajustes!$B$9:$B$17,0))))</f>
        <v/>
      </c>
      <c r="W943">
        <f>IF(AND(T943=1,N943="",OR(L943="Recibido",L943="Confirmado",L943="Preparado",L943="En reparto",L943="Incidencia")),1,0)</f>
        <v>0</v>
      </c>
      <c r="X943">
        <f>IF(S943&lt;&gt;"",1,0)</f>
        <v>0</v>
      </c>
      <c r="Y943">
        <f>IF(A943&lt;&gt;"",1,0)</f>
        <v>0</v>
      </c>
      <c r="Z943">
        <f>IF(T943=1,ROW()-5,0)</f>
        <v>0</v>
      </c>
    </row>
    <row r="944">
      <c r="A944" s="21" t="str">
        <f>IF(T944=0,"",IF(S944&lt;&gt;"","Revisa: "&amp;S944,IF(OR(L944="Cobrado",L944="Anulado"),"",IF(AND(N944="",OR(L944="Recibido",L944="Confirmado",L944="Preparado",L944="En reparto",L944="Incidencia"),ISNUMBER(I944),INT(Ajustes!$C$5)&gt;INT(I944)),"Retrasado",IF(OR(L944="Entregado",L944="Facturado"),IF(AND(ISNUMBER(V944),ISNUMBER(N944),INT(Ajustes!$C$5)-INT(N944)&gt;V944),IF(L944="Entregado","Sin facturar","Cobro vencido"),""),IF(AND(ISNUMBER(V944),ISNUMBER(Q944),Q944&gt;V944),INDEX(Ajustes!$E$9:$E$17,MATCH(L944,Ajustes!$B$9:$B$17,0)),""))))))</f>
        <v/>
      </c>
      <c r="B944" s="22" t="n"/>
      <c r="C944" s="23" t="n"/>
      <c r="D944" s="24" t="n"/>
      <c r="E944" s="25" t="n"/>
      <c r="F944" s="25" t="n"/>
      <c r="G944" s="25" t="n"/>
      <c r="H944" s="26" t="n"/>
      <c r="I944" s="23" t="n"/>
      <c r="J944" s="25" t="n"/>
      <c r="K944" s="25" t="n"/>
      <c r="L944" s="25" t="n"/>
      <c r="M944" s="23" t="n"/>
      <c r="N944" s="23" t="n"/>
      <c r="O944" s="27" t="n"/>
      <c r="P944" s="25" t="n"/>
      <c r="Q944" s="28" t="str">
        <f>IF(OR(T944=0,L944="Cobrado",L944="Anulado",NOT(ISNUMBER(U944))),"",MAX(0,INT(Ajustes!$C$5)-INT(U944)))</f>
        <v/>
      </c>
      <c r="R944" s="28" t="str">
        <f>IF(OR(T944=0,L944="Anulado",NOT(ISNUMBER(N944)),NOT(ISNUMBER(I944))),"",IF(INT(N944)=INT(I944),"Sí",IF(INT(N944)&gt;INT(I944),"Tarde","Antes")))</f>
        <v/>
      </c>
      <c r="S944" t="str">
        <f>IF(T944=0,"",IF(L944="","falta el estado",IF(NOT(ISNUMBER(MATCH(L944,Ajustes!$B$9:$B$17,0))),"el estado no es de la lista",IF(E944="","falta el cliente",IF(OR(AND(C944&lt;&gt;"",NOT(ISNUMBER(C944))),AND(I944&lt;&gt;"",NOT(ISNUMBER(I944))),AND(M944&lt;&gt;"",NOT(ISNUMBER(M944))),AND(N944&lt;&gt;"",NOT(ISNUMBER(N944)))),"hay una fecha mal escrita",IF(AND(H944&lt;&gt;"",NOT(ISNUMBER(H944))),"el importe no es un número",IF(C944="","falta «Recibido el»",IF(AND(L944&lt;&gt;"Recibido",L944&lt;&gt;"Anulado",I944=""),"falta la entrega acordada",IF(AND(L944&lt;&gt;"Recibido",L944&lt;&gt;"Anulado",M944=""),"falta la fecha del estado",IF(AND(OR(L944="Entregado",L944="Facturado",L944="Cobrado"),N944=""),"falta «Entregado el»",IF(AND(N944&lt;&gt;"",OR(L944="Recibido",L944="Confirmado",L944="Preparado",L944="En reparto")),"tiene «Entregado el»: cambia el estado",IF(OR(INT(C944)&gt;INT(Ajustes!$C$5),AND(M944&lt;&gt;"",INT(M944)&gt;INT(Ajustes!$C$5)),AND(N944&lt;&gt;"",INT(N944)&gt;INT(Ajustes!$C$5))),"hay una fecha posterior a hoy",IF(AND(M944&lt;&gt;"",INT(M944)&lt;INT(C944)),"la fecha del estado es anterior a «Recibido el»",IF(AND(N944&lt;&gt;"",INT(N944)&lt;INT(C944)),"«Entregado el» es anterior a «Recibido el»",""))))))))))))))</f>
        <v/>
      </c>
      <c r="T944">
        <f>IF(COUNTA(B944:P944)&gt;0,1,0)</f>
        <v>0</v>
      </c>
      <c r="U944" t="str">
        <f>IF(T944=0,"",IF(AND(L944="Recibido",M944=""),IF(C944="","",C944),IF(M944="","",M944)))</f>
        <v/>
      </c>
      <c r="V944" t="str">
        <f>IF(OR(T944=0,NOT(ISNUMBER(MATCH(L944,Ajustes!$B$9:$B$17,0)))),"",IF(INDEX(Ajustes!$C$9:$C$17,MATCH(L944,Ajustes!$B$9:$B$17,0))="","",INDEX(Ajustes!$C$9:$C$17,MATCH(L944,Ajustes!$B$9:$B$17,0))))</f>
        <v/>
      </c>
      <c r="W944">
        <f>IF(AND(T944=1,N944="",OR(L944="Recibido",L944="Confirmado",L944="Preparado",L944="En reparto",L944="Incidencia")),1,0)</f>
        <v>0</v>
      </c>
      <c r="X944">
        <f>IF(S944&lt;&gt;"",1,0)</f>
        <v>0</v>
      </c>
      <c r="Y944">
        <f>IF(A944&lt;&gt;"",1,0)</f>
        <v>0</v>
      </c>
      <c r="Z944">
        <f>IF(T944=1,ROW()-5,0)</f>
        <v>0</v>
      </c>
    </row>
    <row r="945">
      <c r="A945" s="21" t="str">
        <f>IF(T945=0,"",IF(S945&lt;&gt;"","Revisa: "&amp;S945,IF(OR(L945="Cobrado",L945="Anulado"),"",IF(AND(N945="",OR(L945="Recibido",L945="Confirmado",L945="Preparado",L945="En reparto",L945="Incidencia"),ISNUMBER(I945),INT(Ajustes!$C$5)&gt;INT(I945)),"Retrasado",IF(OR(L945="Entregado",L945="Facturado"),IF(AND(ISNUMBER(V945),ISNUMBER(N945),INT(Ajustes!$C$5)-INT(N945)&gt;V945),IF(L945="Entregado","Sin facturar","Cobro vencido"),""),IF(AND(ISNUMBER(V945),ISNUMBER(Q945),Q945&gt;V945),INDEX(Ajustes!$E$9:$E$17,MATCH(L945,Ajustes!$B$9:$B$17,0)),""))))))</f>
        <v/>
      </c>
      <c r="B945" s="22" t="n"/>
      <c r="C945" s="23" t="n"/>
      <c r="D945" s="24" t="n"/>
      <c r="E945" s="25" t="n"/>
      <c r="F945" s="25" t="n"/>
      <c r="G945" s="25" t="n"/>
      <c r="H945" s="26" t="n"/>
      <c r="I945" s="23" t="n"/>
      <c r="J945" s="25" t="n"/>
      <c r="K945" s="25" t="n"/>
      <c r="L945" s="25" t="n"/>
      <c r="M945" s="23" t="n"/>
      <c r="N945" s="23" t="n"/>
      <c r="O945" s="27" t="n"/>
      <c r="P945" s="25" t="n"/>
      <c r="Q945" s="28" t="str">
        <f>IF(OR(T945=0,L945="Cobrado",L945="Anulado",NOT(ISNUMBER(U945))),"",MAX(0,INT(Ajustes!$C$5)-INT(U945)))</f>
        <v/>
      </c>
      <c r="R945" s="28" t="str">
        <f>IF(OR(T945=0,L945="Anulado",NOT(ISNUMBER(N945)),NOT(ISNUMBER(I945))),"",IF(INT(N945)=INT(I945),"Sí",IF(INT(N945)&gt;INT(I945),"Tarde","Antes")))</f>
        <v/>
      </c>
      <c r="S945" t="str">
        <f>IF(T945=0,"",IF(L945="","falta el estado",IF(NOT(ISNUMBER(MATCH(L945,Ajustes!$B$9:$B$17,0))),"el estado no es de la lista",IF(E945="","falta el cliente",IF(OR(AND(C945&lt;&gt;"",NOT(ISNUMBER(C945))),AND(I945&lt;&gt;"",NOT(ISNUMBER(I945))),AND(M945&lt;&gt;"",NOT(ISNUMBER(M945))),AND(N945&lt;&gt;"",NOT(ISNUMBER(N945)))),"hay una fecha mal escrita",IF(AND(H945&lt;&gt;"",NOT(ISNUMBER(H945))),"el importe no es un número",IF(C945="","falta «Recibido el»",IF(AND(L945&lt;&gt;"Recibido",L945&lt;&gt;"Anulado",I945=""),"falta la entrega acordada",IF(AND(L945&lt;&gt;"Recibido",L945&lt;&gt;"Anulado",M945=""),"falta la fecha del estado",IF(AND(OR(L945="Entregado",L945="Facturado",L945="Cobrado"),N945=""),"falta «Entregado el»",IF(AND(N945&lt;&gt;"",OR(L945="Recibido",L945="Confirmado",L945="Preparado",L945="En reparto")),"tiene «Entregado el»: cambia el estado",IF(OR(INT(C945)&gt;INT(Ajustes!$C$5),AND(M945&lt;&gt;"",INT(M945)&gt;INT(Ajustes!$C$5)),AND(N945&lt;&gt;"",INT(N945)&gt;INT(Ajustes!$C$5))),"hay una fecha posterior a hoy",IF(AND(M945&lt;&gt;"",INT(M945)&lt;INT(C945)),"la fecha del estado es anterior a «Recibido el»",IF(AND(N945&lt;&gt;"",INT(N945)&lt;INT(C945)),"«Entregado el» es anterior a «Recibido el»",""))))))))))))))</f>
        <v/>
      </c>
      <c r="T945">
        <f>IF(COUNTA(B945:P945)&gt;0,1,0)</f>
        <v>0</v>
      </c>
      <c r="U945" t="str">
        <f>IF(T945=0,"",IF(AND(L945="Recibido",M945=""),IF(C945="","",C945),IF(M945="","",M945)))</f>
        <v/>
      </c>
      <c r="V945" t="str">
        <f>IF(OR(T945=0,NOT(ISNUMBER(MATCH(L945,Ajustes!$B$9:$B$17,0)))),"",IF(INDEX(Ajustes!$C$9:$C$17,MATCH(L945,Ajustes!$B$9:$B$17,0))="","",INDEX(Ajustes!$C$9:$C$17,MATCH(L945,Ajustes!$B$9:$B$17,0))))</f>
        <v/>
      </c>
      <c r="W945">
        <f>IF(AND(T945=1,N945="",OR(L945="Recibido",L945="Confirmado",L945="Preparado",L945="En reparto",L945="Incidencia")),1,0)</f>
        <v>0</v>
      </c>
      <c r="X945">
        <f>IF(S945&lt;&gt;"",1,0)</f>
        <v>0</v>
      </c>
      <c r="Y945">
        <f>IF(A945&lt;&gt;"",1,0)</f>
        <v>0</v>
      </c>
      <c r="Z945">
        <f>IF(T945=1,ROW()-5,0)</f>
        <v>0</v>
      </c>
    </row>
    <row r="946">
      <c r="A946" s="21" t="str">
        <f>IF(T946=0,"",IF(S946&lt;&gt;"","Revisa: "&amp;S946,IF(OR(L946="Cobrado",L946="Anulado"),"",IF(AND(N946="",OR(L946="Recibido",L946="Confirmado",L946="Preparado",L946="En reparto",L946="Incidencia"),ISNUMBER(I946),INT(Ajustes!$C$5)&gt;INT(I946)),"Retrasado",IF(OR(L946="Entregado",L946="Facturado"),IF(AND(ISNUMBER(V946),ISNUMBER(N946),INT(Ajustes!$C$5)-INT(N946)&gt;V946),IF(L946="Entregado","Sin facturar","Cobro vencido"),""),IF(AND(ISNUMBER(V946),ISNUMBER(Q946),Q946&gt;V946),INDEX(Ajustes!$E$9:$E$17,MATCH(L946,Ajustes!$B$9:$B$17,0)),""))))))</f>
        <v/>
      </c>
      <c r="B946" s="22" t="n"/>
      <c r="C946" s="23" t="n"/>
      <c r="D946" s="24" t="n"/>
      <c r="E946" s="25" t="n"/>
      <c r="F946" s="25" t="n"/>
      <c r="G946" s="25" t="n"/>
      <c r="H946" s="26" t="n"/>
      <c r="I946" s="23" t="n"/>
      <c r="J946" s="25" t="n"/>
      <c r="K946" s="25" t="n"/>
      <c r="L946" s="25" t="n"/>
      <c r="M946" s="23" t="n"/>
      <c r="N946" s="23" t="n"/>
      <c r="O946" s="27" t="n"/>
      <c r="P946" s="25" t="n"/>
      <c r="Q946" s="28" t="str">
        <f>IF(OR(T946=0,L946="Cobrado",L946="Anulado",NOT(ISNUMBER(U946))),"",MAX(0,INT(Ajustes!$C$5)-INT(U946)))</f>
        <v/>
      </c>
      <c r="R946" s="28" t="str">
        <f>IF(OR(T946=0,L946="Anulado",NOT(ISNUMBER(N946)),NOT(ISNUMBER(I946))),"",IF(INT(N946)=INT(I946),"Sí",IF(INT(N946)&gt;INT(I946),"Tarde","Antes")))</f>
        <v/>
      </c>
      <c r="S946" t="str">
        <f>IF(T946=0,"",IF(L946="","falta el estado",IF(NOT(ISNUMBER(MATCH(L946,Ajustes!$B$9:$B$17,0))),"el estado no es de la lista",IF(E946="","falta el cliente",IF(OR(AND(C946&lt;&gt;"",NOT(ISNUMBER(C946))),AND(I946&lt;&gt;"",NOT(ISNUMBER(I946))),AND(M946&lt;&gt;"",NOT(ISNUMBER(M946))),AND(N946&lt;&gt;"",NOT(ISNUMBER(N946)))),"hay una fecha mal escrita",IF(AND(H946&lt;&gt;"",NOT(ISNUMBER(H946))),"el importe no es un número",IF(C946="","falta «Recibido el»",IF(AND(L946&lt;&gt;"Recibido",L946&lt;&gt;"Anulado",I946=""),"falta la entrega acordada",IF(AND(L946&lt;&gt;"Recibido",L946&lt;&gt;"Anulado",M946=""),"falta la fecha del estado",IF(AND(OR(L946="Entregado",L946="Facturado",L946="Cobrado"),N946=""),"falta «Entregado el»",IF(AND(N946&lt;&gt;"",OR(L946="Recibido",L946="Confirmado",L946="Preparado",L946="En reparto")),"tiene «Entregado el»: cambia el estado",IF(OR(INT(C946)&gt;INT(Ajustes!$C$5),AND(M946&lt;&gt;"",INT(M946)&gt;INT(Ajustes!$C$5)),AND(N946&lt;&gt;"",INT(N946)&gt;INT(Ajustes!$C$5))),"hay una fecha posterior a hoy",IF(AND(M946&lt;&gt;"",INT(M946)&lt;INT(C946)),"la fecha del estado es anterior a «Recibido el»",IF(AND(N946&lt;&gt;"",INT(N946)&lt;INT(C946)),"«Entregado el» es anterior a «Recibido el»",""))))))))))))))</f>
        <v/>
      </c>
      <c r="T946">
        <f>IF(COUNTA(B946:P946)&gt;0,1,0)</f>
        <v>0</v>
      </c>
      <c r="U946" t="str">
        <f>IF(T946=0,"",IF(AND(L946="Recibido",M946=""),IF(C946="","",C946),IF(M946="","",M946)))</f>
        <v/>
      </c>
      <c r="V946" t="str">
        <f>IF(OR(T946=0,NOT(ISNUMBER(MATCH(L946,Ajustes!$B$9:$B$17,0)))),"",IF(INDEX(Ajustes!$C$9:$C$17,MATCH(L946,Ajustes!$B$9:$B$17,0))="","",INDEX(Ajustes!$C$9:$C$17,MATCH(L946,Ajustes!$B$9:$B$17,0))))</f>
        <v/>
      </c>
      <c r="W946">
        <f>IF(AND(T946=1,N946="",OR(L946="Recibido",L946="Confirmado",L946="Preparado",L946="En reparto",L946="Incidencia")),1,0)</f>
        <v>0</v>
      </c>
      <c r="X946">
        <f>IF(S946&lt;&gt;"",1,0)</f>
        <v>0</v>
      </c>
      <c r="Y946">
        <f>IF(A946&lt;&gt;"",1,0)</f>
        <v>0</v>
      </c>
      <c r="Z946">
        <f>IF(T946=1,ROW()-5,0)</f>
        <v>0</v>
      </c>
    </row>
    <row r="947">
      <c r="A947" s="21" t="str">
        <f>IF(T947=0,"",IF(S947&lt;&gt;"","Revisa: "&amp;S947,IF(OR(L947="Cobrado",L947="Anulado"),"",IF(AND(N947="",OR(L947="Recibido",L947="Confirmado",L947="Preparado",L947="En reparto",L947="Incidencia"),ISNUMBER(I947),INT(Ajustes!$C$5)&gt;INT(I947)),"Retrasado",IF(OR(L947="Entregado",L947="Facturado"),IF(AND(ISNUMBER(V947),ISNUMBER(N947),INT(Ajustes!$C$5)-INT(N947)&gt;V947),IF(L947="Entregado","Sin facturar","Cobro vencido"),""),IF(AND(ISNUMBER(V947),ISNUMBER(Q947),Q947&gt;V947),INDEX(Ajustes!$E$9:$E$17,MATCH(L947,Ajustes!$B$9:$B$17,0)),""))))))</f>
        <v/>
      </c>
      <c r="B947" s="22" t="n"/>
      <c r="C947" s="23" t="n"/>
      <c r="D947" s="24" t="n"/>
      <c r="E947" s="25" t="n"/>
      <c r="F947" s="25" t="n"/>
      <c r="G947" s="25" t="n"/>
      <c r="H947" s="26" t="n"/>
      <c r="I947" s="23" t="n"/>
      <c r="J947" s="25" t="n"/>
      <c r="K947" s="25" t="n"/>
      <c r="L947" s="25" t="n"/>
      <c r="M947" s="23" t="n"/>
      <c r="N947" s="23" t="n"/>
      <c r="O947" s="27" t="n"/>
      <c r="P947" s="25" t="n"/>
      <c r="Q947" s="28" t="str">
        <f>IF(OR(T947=0,L947="Cobrado",L947="Anulado",NOT(ISNUMBER(U947))),"",MAX(0,INT(Ajustes!$C$5)-INT(U947)))</f>
        <v/>
      </c>
      <c r="R947" s="28" t="str">
        <f>IF(OR(T947=0,L947="Anulado",NOT(ISNUMBER(N947)),NOT(ISNUMBER(I947))),"",IF(INT(N947)=INT(I947),"Sí",IF(INT(N947)&gt;INT(I947),"Tarde","Antes")))</f>
        <v/>
      </c>
      <c r="S947" t="str">
        <f>IF(T947=0,"",IF(L947="","falta el estado",IF(NOT(ISNUMBER(MATCH(L947,Ajustes!$B$9:$B$17,0))),"el estado no es de la lista",IF(E947="","falta el cliente",IF(OR(AND(C947&lt;&gt;"",NOT(ISNUMBER(C947))),AND(I947&lt;&gt;"",NOT(ISNUMBER(I947))),AND(M947&lt;&gt;"",NOT(ISNUMBER(M947))),AND(N947&lt;&gt;"",NOT(ISNUMBER(N947)))),"hay una fecha mal escrita",IF(AND(H947&lt;&gt;"",NOT(ISNUMBER(H947))),"el importe no es un número",IF(C947="","falta «Recibido el»",IF(AND(L947&lt;&gt;"Recibido",L947&lt;&gt;"Anulado",I947=""),"falta la entrega acordada",IF(AND(L947&lt;&gt;"Recibido",L947&lt;&gt;"Anulado",M947=""),"falta la fecha del estado",IF(AND(OR(L947="Entregado",L947="Facturado",L947="Cobrado"),N947=""),"falta «Entregado el»",IF(AND(N947&lt;&gt;"",OR(L947="Recibido",L947="Confirmado",L947="Preparado",L947="En reparto")),"tiene «Entregado el»: cambia el estado",IF(OR(INT(C947)&gt;INT(Ajustes!$C$5),AND(M947&lt;&gt;"",INT(M947)&gt;INT(Ajustes!$C$5)),AND(N947&lt;&gt;"",INT(N947)&gt;INT(Ajustes!$C$5))),"hay una fecha posterior a hoy",IF(AND(M947&lt;&gt;"",INT(M947)&lt;INT(C947)),"la fecha del estado es anterior a «Recibido el»",IF(AND(N947&lt;&gt;"",INT(N947)&lt;INT(C947)),"«Entregado el» es anterior a «Recibido el»",""))))))))))))))</f>
        <v/>
      </c>
      <c r="T947">
        <f>IF(COUNTA(B947:P947)&gt;0,1,0)</f>
        <v>0</v>
      </c>
      <c r="U947" t="str">
        <f>IF(T947=0,"",IF(AND(L947="Recibido",M947=""),IF(C947="","",C947),IF(M947="","",M947)))</f>
        <v/>
      </c>
      <c r="V947" t="str">
        <f>IF(OR(T947=0,NOT(ISNUMBER(MATCH(L947,Ajustes!$B$9:$B$17,0)))),"",IF(INDEX(Ajustes!$C$9:$C$17,MATCH(L947,Ajustes!$B$9:$B$17,0))="","",INDEX(Ajustes!$C$9:$C$17,MATCH(L947,Ajustes!$B$9:$B$17,0))))</f>
        <v/>
      </c>
      <c r="W947">
        <f>IF(AND(T947=1,N947="",OR(L947="Recibido",L947="Confirmado",L947="Preparado",L947="En reparto",L947="Incidencia")),1,0)</f>
        <v>0</v>
      </c>
      <c r="X947">
        <f>IF(S947&lt;&gt;"",1,0)</f>
        <v>0</v>
      </c>
      <c r="Y947">
        <f>IF(A947&lt;&gt;"",1,0)</f>
        <v>0</v>
      </c>
      <c r="Z947">
        <f>IF(T947=1,ROW()-5,0)</f>
        <v>0</v>
      </c>
    </row>
    <row r="948">
      <c r="A948" s="21" t="str">
        <f>IF(T948=0,"",IF(S948&lt;&gt;"","Revisa: "&amp;S948,IF(OR(L948="Cobrado",L948="Anulado"),"",IF(AND(N948="",OR(L948="Recibido",L948="Confirmado",L948="Preparado",L948="En reparto",L948="Incidencia"),ISNUMBER(I948),INT(Ajustes!$C$5)&gt;INT(I948)),"Retrasado",IF(OR(L948="Entregado",L948="Facturado"),IF(AND(ISNUMBER(V948),ISNUMBER(N948),INT(Ajustes!$C$5)-INT(N948)&gt;V948),IF(L948="Entregado","Sin facturar","Cobro vencido"),""),IF(AND(ISNUMBER(V948),ISNUMBER(Q948),Q948&gt;V948),INDEX(Ajustes!$E$9:$E$17,MATCH(L948,Ajustes!$B$9:$B$17,0)),""))))))</f>
        <v/>
      </c>
      <c r="B948" s="22" t="n"/>
      <c r="C948" s="23" t="n"/>
      <c r="D948" s="24" t="n"/>
      <c r="E948" s="25" t="n"/>
      <c r="F948" s="25" t="n"/>
      <c r="G948" s="25" t="n"/>
      <c r="H948" s="26" t="n"/>
      <c r="I948" s="23" t="n"/>
      <c r="J948" s="25" t="n"/>
      <c r="K948" s="25" t="n"/>
      <c r="L948" s="25" t="n"/>
      <c r="M948" s="23" t="n"/>
      <c r="N948" s="23" t="n"/>
      <c r="O948" s="27" t="n"/>
      <c r="P948" s="25" t="n"/>
      <c r="Q948" s="28" t="str">
        <f>IF(OR(T948=0,L948="Cobrado",L948="Anulado",NOT(ISNUMBER(U948))),"",MAX(0,INT(Ajustes!$C$5)-INT(U948)))</f>
        <v/>
      </c>
      <c r="R948" s="28" t="str">
        <f>IF(OR(T948=0,L948="Anulado",NOT(ISNUMBER(N948)),NOT(ISNUMBER(I948))),"",IF(INT(N948)=INT(I948),"Sí",IF(INT(N948)&gt;INT(I948),"Tarde","Antes")))</f>
        <v/>
      </c>
      <c r="S948" t="str">
        <f>IF(T948=0,"",IF(L948="","falta el estado",IF(NOT(ISNUMBER(MATCH(L948,Ajustes!$B$9:$B$17,0))),"el estado no es de la lista",IF(E948="","falta el cliente",IF(OR(AND(C948&lt;&gt;"",NOT(ISNUMBER(C948))),AND(I948&lt;&gt;"",NOT(ISNUMBER(I948))),AND(M948&lt;&gt;"",NOT(ISNUMBER(M948))),AND(N948&lt;&gt;"",NOT(ISNUMBER(N948)))),"hay una fecha mal escrita",IF(AND(H948&lt;&gt;"",NOT(ISNUMBER(H948))),"el importe no es un número",IF(C948="","falta «Recibido el»",IF(AND(L948&lt;&gt;"Recibido",L948&lt;&gt;"Anulado",I948=""),"falta la entrega acordada",IF(AND(L948&lt;&gt;"Recibido",L948&lt;&gt;"Anulado",M948=""),"falta la fecha del estado",IF(AND(OR(L948="Entregado",L948="Facturado",L948="Cobrado"),N948=""),"falta «Entregado el»",IF(AND(N948&lt;&gt;"",OR(L948="Recibido",L948="Confirmado",L948="Preparado",L948="En reparto")),"tiene «Entregado el»: cambia el estado",IF(OR(INT(C948)&gt;INT(Ajustes!$C$5),AND(M948&lt;&gt;"",INT(M948)&gt;INT(Ajustes!$C$5)),AND(N948&lt;&gt;"",INT(N948)&gt;INT(Ajustes!$C$5))),"hay una fecha posterior a hoy",IF(AND(M948&lt;&gt;"",INT(M948)&lt;INT(C948)),"la fecha del estado es anterior a «Recibido el»",IF(AND(N948&lt;&gt;"",INT(N948)&lt;INT(C948)),"«Entregado el» es anterior a «Recibido el»",""))))))))))))))</f>
        <v/>
      </c>
      <c r="T948">
        <f>IF(COUNTA(B948:P948)&gt;0,1,0)</f>
        <v>0</v>
      </c>
      <c r="U948" t="str">
        <f>IF(T948=0,"",IF(AND(L948="Recibido",M948=""),IF(C948="","",C948),IF(M948="","",M948)))</f>
        <v/>
      </c>
      <c r="V948" t="str">
        <f>IF(OR(T948=0,NOT(ISNUMBER(MATCH(L948,Ajustes!$B$9:$B$17,0)))),"",IF(INDEX(Ajustes!$C$9:$C$17,MATCH(L948,Ajustes!$B$9:$B$17,0))="","",INDEX(Ajustes!$C$9:$C$17,MATCH(L948,Ajustes!$B$9:$B$17,0))))</f>
        <v/>
      </c>
      <c r="W948">
        <f>IF(AND(T948=1,N948="",OR(L948="Recibido",L948="Confirmado",L948="Preparado",L948="En reparto",L948="Incidencia")),1,0)</f>
        <v>0</v>
      </c>
      <c r="X948">
        <f>IF(S948&lt;&gt;"",1,0)</f>
        <v>0</v>
      </c>
      <c r="Y948">
        <f>IF(A948&lt;&gt;"",1,0)</f>
        <v>0</v>
      </c>
      <c r="Z948">
        <f>IF(T948=1,ROW()-5,0)</f>
        <v>0</v>
      </c>
    </row>
    <row r="949">
      <c r="A949" s="21" t="str">
        <f>IF(T949=0,"",IF(S949&lt;&gt;"","Revisa: "&amp;S949,IF(OR(L949="Cobrado",L949="Anulado"),"",IF(AND(N949="",OR(L949="Recibido",L949="Confirmado",L949="Preparado",L949="En reparto",L949="Incidencia"),ISNUMBER(I949),INT(Ajustes!$C$5)&gt;INT(I949)),"Retrasado",IF(OR(L949="Entregado",L949="Facturado"),IF(AND(ISNUMBER(V949),ISNUMBER(N949),INT(Ajustes!$C$5)-INT(N949)&gt;V949),IF(L949="Entregado","Sin facturar","Cobro vencido"),""),IF(AND(ISNUMBER(V949),ISNUMBER(Q949),Q949&gt;V949),INDEX(Ajustes!$E$9:$E$17,MATCH(L949,Ajustes!$B$9:$B$17,0)),""))))))</f>
        <v/>
      </c>
      <c r="B949" s="22" t="n"/>
      <c r="C949" s="23" t="n"/>
      <c r="D949" s="24" t="n"/>
      <c r="E949" s="25" t="n"/>
      <c r="F949" s="25" t="n"/>
      <c r="G949" s="25" t="n"/>
      <c r="H949" s="26" t="n"/>
      <c r="I949" s="23" t="n"/>
      <c r="J949" s="25" t="n"/>
      <c r="K949" s="25" t="n"/>
      <c r="L949" s="25" t="n"/>
      <c r="M949" s="23" t="n"/>
      <c r="N949" s="23" t="n"/>
      <c r="O949" s="27" t="n"/>
      <c r="P949" s="25" t="n"/>
      <c r="Q949" s="28" t="str">
        <f>IF(OR(T949=0,L949="Cobrado",L949="Anulado",NOT(ISNUMBER(U949))),"",MAX(0,INT(Ajustes!$C$5)-INT(U949)))</f>
        <v/>
      </c>
      <c r="R949" s="28" t="str">
        <f>IF(OR(T949=0,L949="Anulado",NOT(ISNUMBER(N949)),NOT(ISNUMBER(I949))),"",IF(INT(N949)=INT(I949),"Sí",IF(INT(N949)&gt;INT(I949),"Tarde","Antes")))</f>
        <v/>
      </c>
      <c r="S949" t="str">
        <f>IF(T949=0,"",IF(L949="","falta el estado",IF(NOT(ISNUMBER(MATCH(L949,Ajustes!$B$9:$B$17,0))),"el estado no es de la lista",IF(E949="","falta el cliente",IF(OR(AND(C949&lt;&gt;"",NOT(ISNUMBER(C949))),AND(I949&lt;&gt;"",NOT(ISNUMBER(I949))),AND(M949&lt;&gt;"",NOT(ISNUMBER(M949))),AND(N949&lt;&gt;"",NOT(ISNUMBER(N949)))),"hay una fecha mal escrita",IF(AND(H949&lt;&gt;"",NOT(ISNUMBER(H949))),"el importe no es un número",IF(C949="","falta «Recibido el»",IF(AND(L949&lt;&gt;"Recibido",L949&lt;&gt;"Anulado",I949=""),"falta la entrega acordada",IF(AND(L949&lt;&gt;"Recibido",L949&lt;&gt;"Anulado",M949=""),"falta la fecha del estado",IF(AND(OR(L949="Entregado",L949="Facturado",L949="Cobrado"),N949=""),"falta «Entregado el»",IF(AND(N949&lt;&gt;"",OR(L949="Recibido",L949="Confirmado",L949="Preparado",L949="En reparto")),"tiene «Entregado el»: cambia el estado",IF(OR(INT(C949)&gt;INT(Ajustes!$C$5),AND(M949&lt;&gt;"",INT(M949)&gt;INT(Ajustes!$C$5)),AND(N949&lt;&gt;"",INT(N949)&gt;INT(Ajustes!$C$5))),"hay una fecha posterior a hoy",IF(AND(M949&lt;&gt;"",INT(M949)&lt;INT(C949)),"la fecha del estado es anterior a «Recibido el»",IF(AND(N949&lt;&gt;"",INT(N949)&lt;INT(C949)),"«Entregado el» es anterior a «Recibido el»",""))))))))))))))</f>
        <v/>
      </c>
      <c r="T949">
        <f>IF(COUNTA(B949:P949)&gt;0,1,0)</f>
        <v>0</v>
      </c>
      <c r="U949" t="str">
        <f>IF(T949=0,"",IF(AND(L949="Recibido",M949=""),IF(C949="","",C949),IF(M949="","",M949)))</f>
        <v/>
      </c>
      <c r="V949" t="str">
        <f>IF(OR(T949=0,NOT(ISNUMBER(MATCH(L949,Ajustes!$B$9:$B$17,0)))),"",IF(INDEX(Ajustes!$C$9:$C$17,MATCH(L949,Ajustes!$B$9:$B$17,0))="","",INDEX(Ajustes!$C$9:$C$17,MATCH(L949,Ajustes!$B$9:$B$17,0))))</f>
        <v/>
      </c>
      <c r="W949">
        <f>IF(AND(T949=1,N949="",OR(L949="Recibido",L949="Confirmado",L949="Preparado",L949="En reparto",L949="Incidencia")),1,0)</f>
        <v>0</v>
      </c>
      <c r="X949">
        <f>IF(S949&lt;&gt;"",1,0)</f>
        <v>0</v>
      </c>
      <c r="Y949">
        <f>IF(A949&lt;&gt;"",1,0)</f>
        <v>0</v>
      </c>
      <c r="Z949">
        <f>IF(T949=1,ROW()-5,0)</f>
        <v>0</v>
      </c>
    </row>
    <row r="950">
      <c r="A950" s="21" t="str">
        <f>IF(T950=0,"",IF(S950&lt;&gt;"","Revisa: "&amp;S950,IF(OR(L950="Cobrado",L950="Anulado"),"",IF(AND(N950="",OR(L950="Recibido",L950="Confirmado",L950="Preparado",L950="En reparto",L950="Incidencia"),ISNUMBER(I950),INT(Ajustes!$C$5)&gt;INT(I950)),"Retrasado",IF(OR(L950="Entregado",L950="Facturado"),IF(AND(ISNUMBER(V950),ISNUMBER(N950),INT(Ajustes!$C$5)-INT(N950)&gt;V950),IF(L950="Entregado","Sin facturar","Cobro vencido"),""),IF(AND(ISNUMBER(V950),ISNUMBER(Q950),Q950&gt;V950),INDEX(Ajustes!$E$9:$E$17,MATCH(L950,Ajustes!$B$9:$B$17,0)),""))))))</f>
        <v/>
      </c>
      <c r="B950" s="22" t="n"/>
      <c r="C950" s="23" t="n"/>
      <c r="D950" s="24" t="n"/>
      <c r="E950" s="25" t="n"/>
      <c r="F950" s="25" t="n"/>
      <c r="G950" s="25" t="n"/>
      <c r="H950" s="26" t="n"/>
      <c r="I950" s="23" t="n"/>
      <c r="J950" s="25" t="n"/>
      <c r="K950" s="25" t="n"/>
      <c r="L950" s="25" t="n"/>
      <c r="M950" s="23" t="n"/>
      <c r="N950" s="23" t="n"/>
      <c r="O950" s="27" t="n"/>
      <c r="P950" s="25" t="n"/>
      <c r="Q950" s="28" t="str">
        <f>IF(OR(T950=0,L950="Cobrado",L950="Anulado",NOT(ISNUMBER(U950))),"",MAX(0,INT(Ajustes!$C$5)-INT(U950)))</f>
        <v/>
      </c>
      <c r="R950" s="28" t="str">
        <f>IF(OR(T950=0,L950="Anulado",NOT(ISNUMBER(N950)),NOT(ISNUMBER(I950))),"",IF(INT(N950)=INT(I950),"Sí",IF(INT(N950)&gt;INT(I950),"Tarde","Antes")))</f>
        <v/>
      </c>
      <c r="S950" t="str">
        <f>IF(T950=0,"",IF(L950="","falta el estado",IF(NOT(ISNUMBER(MATCH(L950,Ajustes!$B$9:$B$17,0))),"el estado no es de la lista",IF(E950="","falta el cliente",IF(OR(AND(C950&lt;&gt;"",NOT(ISNUMBER(C950))),AND(I950&lt;&gt;"",NOT(ISNUMBER(I950))),AND(M950&lt;&gt;"",NOT(ISNUMBER(M950))),AND(N950&lt;&gt;"",NOT(ISNUMBER(N950)))),"hay una fecha mal escrita",IF(AND(H950&lt;&gt;"",NOT(ISNUMBER(H950))),"el importe no es un número",IF(C950="","falta «Recibido el»",IF(AND(L950&lt;&gt;"Recibido",L950&lt;&gt;"Anulado",I950=""),"falta la entrega acordada",IF(AND(L950&lt;&gt;"Recibido",L950&lt;&gt;"Anulado",M950=""),"falta la fecha del estado",IF(AND(OR(L950="Entregado",L950="Facturado",L950="Cobrado"),N950=""),"falta «Entregado el»",IF(AND(N950&lt;&gt;"",OR(L950="Recibido",L950="Confirmado",L950="Preparado",L950="En reparto")),"tiene «Entregado el»: cambia el estado",IF(OR(INT(C950)&gt;INT(Ajustes!$C$5),AND(M950&lt;&gt;"",INT(M950)&gt;INT(Ajustes!$C$5)),AND(N950&lt;&gt;"",INT(N950)&gt;INT(Ajustes!$C$5))),"hay una fecha posterior a hoy",IF(AND(M950&lt;&gt;"",INT(M950)&lt;INT(C950)),"la fecha del estado es anterior a «Recibido el»",IF(AND(N950&lt;&gt;"",INT(N950)&lt;INT(C950)),"«Entregado el» es anterior a «Recibido el»",""))))))))))))))</f>
        <v/>
      </c>
      <c r="T950">
        <f>IF(COUNTA(B950:P950)&gt;0,1,0)</f>
        <v>0</v>
      </c>
      <c r="U950" t="str">
        <f>IF(T950=0,"",IF(AND(L950="Recibido",M950=""),IF(C950="","",C950),IF(M950="","",M950)))</f>
        <v/>
      </c>
      <c r="V950" t="str">
        <f>IF(OR(T950=0,NOT(ISNUMBER(MATCH(L950,Ajustes!$B$9:$B$17,0)))),"",IF(INDEX(Ajustes!$C$9:$C$17,MATCH(L950,Ajustes!$B$9:$B$17,0))="","",INDEX(Ajustes!$C$9:$C$17,MATCH(L950,Ajustes!$B$9:$B$17,0))))</f>
        <v/>
      </c>
      <c r="W950">
        <f>IF(AND(T950=1,N950="",OR(L950="Recibido",L950="Confirmado",L950="Preparado",L950="En reparto",L950="Incidencia")),1,0)</f>
        <v>0</v>
      </c>
      <c r="X950">
        <f>IF(S950&lt;&gt;"",1,0)</f>
        <v>0</v>
      </c>
      <c r="Y950">
        <f>IF(A950&lt;&gt;"",1,0)</f>
        <v>0</v>
      </c>
      <c r="Z950">
        <f>IF(T950=1,ROW()-5,0)</f>
        <v>0</v>
      </c>
    </row>
    <row r="951">
      <c r="A951" s="21" t="str">
        <f>IF(T951=0,"",IF(S951&lt;&gt;"","Revisa: "&amp;S951,IF(OR(L951="Cobrado",L951="Anulado"),"",IF(AND(N951="",OR(L951="Recibido",L951="Confirmado",L951="Preparado",L951="En reparto",L951="Incidencia"),ISNUMBER(I951),INT(Ajustes!$C$5)&gt;INT(I951)),"Retrasado",IF(OR(L951="Entregado",L951="Facturado"),IF(AND(ISNUMBER(V951),ISNUMBER(N951),INT(Ajustes!$C$5)-INT(N951)&gt;V951),IF(L951="Entregado","Sin facturar","Cobro vencido"),""),IF(AND(ISNUMBER(V951),ISNUMBER(Q951),Q951&gt;V951),INDEX(Ajustes!$E$9:$E$17,MATCH(L951,Ajustes!$B$9:$B$17,0)),""))))))</f>
        <v/>
      </c>
      <c r="B951" s="22" t="n"/>
      <c r="C951" s="23" t="n"/>
      <c r="D951" s="24" t="n"/>
      <c r="E951" s="25" t="n"/>
      <c r="F951" s="25" t="n"/>
      <c r="G951" s="25" t="n"/>
      <c r="H951" s="26" t="n"/>
      <c r="I951" s="23" t="n"/>
      <c r="J951" s="25" t="n"/>
      <c r="K951" s="25" t="n"/>
      <c r="L951" s="25" t="n"/>
      <c r="M951" s="23" t="n"/>
      <c r="N951" s="23" t="n"/>
      <c r="O951" s="27" t="n"/>
      <c r="P951" s="25" t="n"/>
      <c r="Q951" s="28" t="str">
        <f>IF(OR(T951=0,L951="Cobrado",L951="Anulado",NOT(ISNUMBER(U951))),"",MAX(0,INT(Ajustes!$C$5)-INT(U951)))</f>
        <v/>
      </c>
      <c r="R951" s="28" t="str">
        <f>IF(OR(T951=0,L951="Anulado",NOT(ISNUMBER(N951)),NOT(ISNUMBER(I951))),"",IF(INT(N951)=INT(I951),"Sí",IF(INT(N951)&gt;INT(I951),"Tarde","Antes")))</f>
        <v/>
      </c>
      <c r="S951" t="str">
        <f>IF(T951=0,"",IF(L951="","falta el estado",IF(NOT(ISNUMBER(MATCH(L951,Ajustes!$B$9:$B$17,0))),"el estado no es de la lista",IF(E951="","falta el cliente",IF(OR(AND(C951&lt;&gt;"",NOT(ISNUMBER(C951))),AND(I951&lt;&gt;"",NOT(ISNUMBER(I951))),AND(M951&lt;&gt;"",NOT(ISNUMBER(M951))),AND(N951&lt;&gt;"",NOT(ISNUMBER(N951)))),"hay una fecha mal escrita",IF(AND(H951&lt;&gt;"",NOT(ISNUMBER(H951))),"el importe no es un número",IF(C951="","falta «Recibido el»",IF(AND(L951&lt;&gt;"Recibido",L951&lt;&gt;"Anulado",I951=""),"falta la entrega acordada",IF(AND(L951&lt;&gt;"Recibido",L951&lt;&gt;"Anulado",M951=""),"falta la fecha del estado",IF(AND(OR(L951="Entregado",L951="Facturado",L951="Cobrado"),N951=""),"falta «Entregado el»",IF(AND(N951&lt;&gt;"",OR(L951="Recibido",L951="Confirmado",L951="Preparado",L951="En reparto")),"tiene «Entregado el»: cambia el estado",IF(OR(INT(C951)&gt;INT(Ajustes!$C$5),AND(M951&lt;&gt;"",INT(M951)&gt;INT(Ajustes!$C$5)),AND(N951&lt;&gt;"",INT(N951)&gt;INT(Ajustes!$C$5))),"hay una fecha posterior a hoy",IF(AND(M951&lt;&gt;"",INT(M951)&lt;INT(C951)),"la fecha del estado es anterior a «Recibido el»",IF(AND(N951&lt;&gt;"",INT(N951)&lt;INT(C951)),"«Entregado el» es anterior a «Recibido el»",""))))))))))))))</f>
        <v/>
      </c>
      <c r="T951">
        <f>IF(COUNTA(B951:P951)&gt;0,1,0)</f>
        <v>0</v>
      </c>
      <c r="U951" t="str">
        <f>IF(T951=0,"",IF(AND(L951="Recibido",M951=""),IF(C951="","",C951),IF(M951="","",M951)))</f>
        <v/>
      </c>
      <c r="V951" t="str">
        <f>IF(OR(T951=0,NOT(ISNUMBER(MATCH(L951,Ajustes!$B$9:$B$17,0)))),"",IF(INDEX(Ajustes!$C$9:$C$17,MATCH(L951,Ajustes!$B$9:$B$17,0))="","",INDEX(Ajustes!$C$9:$C$17,MATCH(L951,Ajustes!$B$9:$B$17,0))))</f>
        <v/>
      </c>
      <c r="W951">
        <f>IF(AND(T951=1,N951="",OR(L951="Recibido",L951="Confirmado",L951="Preparado",L951="En reparto",L951="Incidencia")),1,0)</f>
        <v>0</v>
      </c>
      <c r="X951">
        <f>IF(S951&lt;&gt;"",1,0)</f>
        <v>0</v>
      </c>
      <c r="Y951">
        <f>IF(A951&lt;&gt;"",1,0)</f>
        <v>0</v>
      </c>
      <c r="Z951">
        <f>IF(T951=1,ROW()-5,0)</f>
        <v>0</v>
      </c>
    </row>
    <row r="952">
      <c r="A952" s="21" t="str">
        <f>IF(T952=0,"",IF(S952&lt;&gt;"","Revisa: "&amp;S952,IF(OR(L952="Cobrado",L952="Anulado"),"",IF(AND(N952="",OR(L952="Recibido",L952="Confirmado",L952="Preparado",L952="En reparto",L952="Incidencia"),ISNUMBER(I952),INT(Ajustes!$C$5)&gt;INT(I952)),"Retrasado",IF(OR(L952="Entregado",L952="Facturado"),IF(AND(ISNUMBER(V952),ISNUMBER(N952),INT(Ajustes!$C$5)-INT(N952)&gt;V952),IF(L952="Entregado","Sin facturar","Cobro vencido"),""),IF(AND(ISNUMBER(V952),ISNUMBER(Q952),Q952&gt;V952),INDEX(Ajustes!$E$9:$E$17,MATCH(L952,Ajustes!$B$9:$B$17,0)),""))))))</f>
        <v/>
      </c>
      <c r="B952" s="22" t="n"/>
      <c r="C952" s="23" t="n"/>
      <c r="D952" s="24" t="n"/>
      <c r="E952" s="25" t="n"/>
      <c r="F952" s="25" t="n"/>
      <c r="G952" s="25" t="n"/>
      <c r="H952" s="26" t="n"/>
      <c r="I952" s="23" t="n"/>
      <c r="J952" s="25" t="n"/>
      <c r="K952" s="25" t="n"/>
      <c r="L952" s="25" t="n"/>
      <c r="M952" s="23" t="n"/>
      <c r="N952" s="23" t="n"/>
      <c r="O952" s="27" t="n"/>
      <c r="P952" s="25" t="n"/>
      <c r="Q952" s="28" t="str">
        <f>IF(OR(T952=0,L952="Cobrado",L952="Anulado",NOT(ISNUMBER(U952))),"",MAX(0,INT(Ajustes!$C$5)-INT(U952)))</f>
        <v/>
      </c>
      <c r="R952" s="28" t="str">
        <f>IF(OR(T952=0,L952="Anulado",NOT(ISNUMBER(N952)),NOT(ISNUMBER(I952))),"",IF(INT(N952)=INT(I952),"Sí",IF(INT(N952)&gt;INT(I952),"Tarde","Antes")))</f>
        <v/>
      </c>
      <c r="S952" t="str">
        <f>IF(T952=0,"",IF(L952="","falta el estado",IF(NOT(ISNUMBER(MATCH(L952,Ajustes!$B$9:$B$17,0))),"el estado no es de la lista",IF(E952="","falta el cliente",IF(OR(AND(C952&lt;&gt;"",NOT(ISNUMBER(C952))),AND(I952&lt;&gt;"",NOT(ISNUMBER(I952))),AND(M952&lt;&gt;"",NOT(ISNUMBER(M952))),AND(N952&lt;&gt;"",NOT(ISNUMBER(N952)))),"hay una fecha mal escrita",IF(AND(H952&lt;&gt;"",NOT(ISNUMBER(H952))),"el importe no es un número",IF(C952="","falta «Recibido el»",IF(AND(L952&lt;&gt;"Recibido",L952&lt;&gt;"Anulado",I952=""),"falta la entrega acordada",IF(AND(L952&lt;&gt;"Recibido",L952&lt;&gt;"Anulado",M952=""),"falta la fecha del estado",IF(AND(OR(L952="Entregado",L952="Facturado",L952="Cobrado"),N952=""),"falta «Entregado el»",IF(AND(N952&lt;&gt;"",OR(L952="Recibido",L952="Confirmado",L952="Preparado",L952="En reparto")),"tiene «Entregado el»: cambia el estado",IF(OR(INT(C952)&gt;INT(Ajustes!$C$5),AND(M952&lt;&gt;"",INT(M952)&gt;INT(Ajustes!$C$5)),AND(N952&lt;&gt;"",INT(N952)&gt;INT(Ajustes!$C$5))),"hay una fecha posterior a hoy",IF(AND(M952&lt;&gt;"",INT(M952)&lt;INT(C952)),"la fecha del estado es anterior a «Recibido el»",IF(AND(N952&lt;&gt;"",INT(N952)&lt;INT(C952)),"«Entregado el» es anterior a «Recibido el»",""))))))))))))))</f>
        <v/>
      </c>
      <c r="T952">
        <f>IF(COUNTA(B952:P952)&gt;0,1,0)</f>
        <v>0</v>
      </c>
      <c r="U952" t="str">
        <f>IF(T952=0,"",IF(AND(L952="Recibido",M952=""),IF(C952="","",C952),IF(M952="","",M952)))</f>
        <v/>
      </c>
      <c r="V952" t="str">
        <f>IF(OR(T952=0,NOT(ISNUMBER(MATCH(L952,Ajustes!$B$9:$B$17,0)))),"",IF(INDEX(Ajustes!$C$9:$C$17,MATCH(L952,Ajustes!$B$9:$B$17,0))="","",INDEX(Ajustes!$C$9:$C$17,MATCH(L952,Ajustes!$B$9:$B$17,0))))</f>
        <v/>
      </c>
      <c r="W952">
        <f>IF(AND(T952=1,N952="",OR(L952="Recibido",L952="Confirmado",L952="Preparado",L952="En reparto",L952="Incidencia")),1,0)</f>
        <v>0</v>
      </c>
      <c r="X952">
        <f>IF(S952&lt;&gt;"",1,0)</f>
        <v>0</v>
      </c>
      <c r="Y952">
        <f>IF(A952&lt;&gt;"",1,0)</f>
        <v>0</v>
      </c>
      <c r="Z952">
        <f>IF(T952=1,ROW()-5,0)</f>
        <v>0</v>
      </c>
    </row>
    <row r="953">
      <c r="A953" s="21" t="str">
        <f>IF(T953=0,"",IF(S953&lt;&gt;"","Revisa: "&amp;S953,IF(OR(L953="Cobrado",L953="Anulado"),"",IF(AND(N953="",OR(L953="Recibido",L953="Confirmado",L953="Preparado",L953="En reparto",L953="Incidencia"),ISNUMBER(I953),INT(Ajustes!$C$5)&gt;INT(I953)),"Retrasado",IF(OR(L953="Entregado",L953="Facturado"),IF(AND(ISNUMBER(V953),ISNUMBER(N953),INT(Ajustes!$C$5)-INT(N953)&gt;V953),IF(L953="Entregado","Sin facturar","Cobro vencido"),""),IF(AND(ISNUMBER(V953),ISNUMBER(Q953),Q953&gt;V953),INDEX(Ajustes!$E$9:$E$17,MATCH(L953,Ajustes!$B$9:$B$17,0)),""))))))</f>
        <v/>
      </c>
      <c r="B953" s="22" t="n"/>
      <c r="C953" s="23" t="n"/>
      <c r="D953" s="24" t="n"/>
      <c r="E953" s="25" t="n"/>
      <c r="F953" s="25" t="n"/>
      <c r="G953" s="25" t="n"/>
      <c r="H953" s="26" t="n"/>
      <c r="I953" s="23" t="n"/>
      <c r="J953" s="25" t="n"/>
      <c r="K953" s="25" t="n"/>
      <c r="L953" s="25" t="n"/>
      <c r="M953" s="23" t="n"/>
      <c r="N953" s="23" t="n"/>
      <c r="O953" s="27" t="n"/>
      <c r="P953" s="25" t="n"/>
      <c r="Q953" s="28" t="str">
        <f>IF(OR(T953=0,L953="Cobrado",L953="Anulado",NOT(ISNUMBER(U953))),"",MAX(0,INT(Ajustes!$C$5)-INT(U953)))</f>
        <v/>
      </c>
      <c r="R953" s="28" t="str">
        <f>IF(OR(T953=0,L953="Anulado",NOT(ISNUMBER(N953)),NOT(ISNUMBER(I953))),"",IF(INT(N953)=INT(I953),"Sí",IF(INT(N953)&gt;INT(I953),"Tarde","Antes")))</f>
        <v/>
      </c>
      <c r="S953" t="str">
        <f>IF(T953=0,"",IF(L953="","falta el estado",IF(NOT(ISNUMBER(MATCH(L953,Ajustes!$B$9:$B$17,0))),"el estado no es de la lista",IF(E953="","falta el cliente",IF(OR(AND(C953&lt;&gt;"",NOT(ISNUMBER(C953))),AND(I953&lt;&gt;"",NOT(ISNUMBER(I953))),AND(M953&lt;&gt;"",NOT(ISNUMBER(M953))),AND(N953&lt;&gt;"",NOT(ISNUMBER(N953)))),"hay una fecha mal escrita",IF(AND(H953&lt;&gt;"",NOT(ISNUMBER(H953))),"el importe no es un número",IF(C953="","falta «Recibido el»",IF(AND(L953&lt;&gt;"Recibido",L953&lt;&gt;"Anulado",I953=""),"falta la entrega acordada",IF(AND(L953&lt;&gt;"Recibido",L953&lt;&gt;"Anulado",M953=""),"falta la fecha del estado",IF(AND(OR(L953="Entregado",L953="Facturado",L953="Cobrado"),N953=""),"falta «Entregado el»",IF(AND(N953&lt;&gt;"",OR(L953="Recibido",L953="Confirmado",L953="Preparado",L953="En reparto")),"tiene «Entregado el»: cambia el estado",IF(OR(INT(C953)&gt;INT(Ajustes!$C$5),AND(M953&lt;&gt;"",INT(M953)&gt;INT(Ajustes!$C$5)),AND(N953&lt;&gt;"",INT(N953)&gt;INT(Ajustes!$C$5))),"hay una fecha posterior a hoy",IF(AND(M953&lt;&gt;"",INT(M953)&lt;INT(C953)),"la fecha del estado es anterior a «Recibido el»",IF(AND(N953&lt;&gt;"",INT(N953)&lt;INT(C953)),"«Entregado el» es anterior a «Recibido el»",""))))))))))))))</f>
        <v/>
      </c>
      <c r="T953">
        <f>IF(COUNTA(B953:P953)&gt;0,1,0)</f>
        <v>0</v>
      </c>
      <c r="U953" t="str">
        <f>IF(T953=0,"",IF(AND(L953="Recibido",M953=""),IF(C953="","",C953),IF(M953="","",M953)))</f>
        <v/>
      </c>
      <c r="V953" t="str">
        <f>IF(OR(T953=0,NOT(ISNUMBER(MATCH(L953,Ajustes!$B$9:$B$17,0)))),"",IF(INDEX(Ajustes!$C$9:$C$17,MATCH(L953,Ajustes!$B$9:$B$17,0))="","",INDEX(Ajustes!$C$9:$C$17,MATCH(L953,Ajustes!$B$9:$B$17,0))))</f>
        <v/>
      </c>
      <c r="W953">
        <f>IF(AND(T953=1,N953="",OR(L953="Recibido",L953="Confirmado",L953="Preparado",L953="En reparto",L953="Incidencia")),1,0)</f>
        <v>0</v>
      </c>
      <c r="X953">
        <f>IF(S953&lt;&gt;"",1,0)</f>
        <v>0</v>
      </c>
      <c r="Y953">
        <f>IF(A953&lt;&gt;"",1,0)</f>
        <v>0</v>
      </c>
      <c r="Z953">
        <f>IF(T953=1,ROW()-5,0)</f>
        <v>0</v>
      </c>
    </row>
    <row r="954">
      <c r="A954" s="21" t="str">
        <f>IF(T954=0,"",IF(S954&lt;&gt;"","Revisa: "&amp;S954,IF(OR(L954="Cobrado",L954="Anulado"),"",IF(AND(N954="",OR(L954="Recibido",L954="Confirmado",L954="Preparado",L954="En reparto",L954="Incidencia"),ISNUMBER(I954),INT(Ajustes!$C$5)&gt;INT(I954)),"Retrasado",IF(OR(L954="Entregado",L954="Facturado"),IF(AND(ISNUMBER(V954),ISNUMBER(N954),INT(Ajustes!$C$5)-INT(N954)&gt;V954),IF(L954="Entregado","Sin facturar","Cobro vencido"),""),IF(AND(ISNUMBER(V954),ISNUMBER(Q954),Q954&gt;V954),INDEX(Ajustes!$E$9:$E$17,MATCH(L954,Ajustes!$B$9:$B$17,0)),""))))))</f>
        <v/>
      </c>
      <c r="B954" s="22" t="n"/>
      <c r="C954" s="23" t="n"/>
      <c r="D954" s="24" t="n"/>
      <c r="E954" s="25" t="n"/>
      <c r="F954" s="25" t="n"/>
      <c r="G954" s="25" t="n"/>
      <c r="H954" s="26" t="n"/>
      <c r="I954" s="23" t="n"/>
      <c r="J954" s="25" t="n"/>
      <c r="K954" s="25" t="n"/>
      <c r="L954" s="25" t="n"/>
      <c r="M954" s="23" t="n"/>
      <c r="N954" s="23" t="n"/>
      <c r="O954" s="27" t="n"/>
      <c r="P954" s="25" t="n"/>
      <c r="Q954" s="28" t="str">
        <f>IF(OR(T954=0,L954="Cobrado",L954="Anulado",NOT(ISNUMBER(U954))),"",MAX(0,INT(Ajustes!$C$5)-INT(U954)))</f>
        <v/>
      </c>
      <c r="R954" s="28" t="str">
        <f>IF(OR(T954=0,L954="Anulado",NOT(ISNUMBER(N954)),NOT(ISNUMBER(I954))),"",IF(INT(N954)=INT(I954),"Sí",IF(INT(N954)&gt;INT(I954),"Tarde","Antes")))</f>
        <v/>
      </c>
      <c r="S954" t="str">
        <f>IF(T954=0,"",IF(L954="","falta el estado",IF(NOT(ISNUMBER(MATCH(L954,Ajustes!$B$9:$B$17,0))),"el estado no es de la lista",IF(E954="","falta el cliente",IF(OR(AND(C954&lt;&gt;"",NOT(ISNUMBER(C954))),AND(I954&lt;&gt;"",NOT(ISNUMBER(I954))),AND(M954&lt;&gt;"",NOT(ISNUMBER(M954))),AND(N954&lt;&gt;"",NOT(ISNUMBER(N954)))),"hay una fecha mal escrita",IF(AND(H954&lt;&gt;"",NOT(ISNUMBER(H954))),"el importe no es un número",IF(C954="","falta «Recibido el»",IF(AND(L954&lt;&gt;"Recibido",L954&lt;&gt;"Anulado",I954=""),"falta la entrega acordada",IF(AND(L954&lt;&gt;"Recibido",L954&lt;&gt;"Anulado",M954=""),"falta la fecha del estado",IF(AND(OR(L954="Entregado",L954="Facturado",L954="Cobrado"),N954=""),"falta «Entregado el»",IF(AND(N954&lt;&gt;"",OR(L954="Recibido",L954="Confirmado",L954="Preparado",L954="En reparto")),"tiene «Entregado el»: cambia el estado",IF(OR(INT(C954)&gt;INT(Ajustes!$C$5),AND(M954&lt;&gt;"",INT(M954)&gt;INT(Ajustes!$C$5)),AND(N954&lt;&gt;"",INT(N954)&gt;INT(Ajustes!$C$5))),"hay una fecha posterior a hoy",IF(AND(M954&lt;&gt;"",INT(M954)&lt;INT(C954)),"la fecha del estado es anterior a «Recibido el»",IF(AND(N954&lt;&gt;"",INT(N954)&lt;INT(C954)),"«Entregado el» es anterior a «Recibido el»",""))))))))))))))</f>
        <v/>
      </c>
      <c r="T954">
        <f>IF(COUNTA(B954:P954)&gt;0,1,0)</f>
        <v>0</v>
      </c>
      <c r="U954" t="str">
        <f>IF(T954=0,"",IF(AND(L954="Recibido",M954=""),IF(C954="","",C954),IF(M954="","",M954)))</f>
        <v/>
      </c>
      <c r="V954" t="str">
        <f>IF(OR(T954=0,NOT(ISNUMBER(MATCH(L954,Ajustes!$B$9:$B$17,0)))),"",IF(INDEX(Ajustes!$C$9:$C$17,MATCH(L954,Ajustes!$B$9:$B$17,0))="","",INDEX(Ajustes!$C$9:$C$17,MATCH(L954,Ajustes!$B$9:$B$17,0))))</f>
        <v/>
      </c>
      <c r="W954">
        <f>IF(AND(T954=1,N954="",OR(L954="Recibido",L954="Confirmado",L954="Preparado",L954="En reparto",L954="Incidencia")),1,0)</f>
        <v>0</v>
      </c>
      <c r="X954">
        <f>IF(S954&lt;&gt;"",1,0)</f>
        <v>0</v>
      </c>
      <c r="Y954">
        <f>IF(A954&lt;&gt;"",1,0)</f>
        <v>0</v>
      </c>
      <c r="Z954">
        <f>IF(T954=1,ROW()-5,0)</f>
        <v>0</v>
      </c>
    </row>
    <row r="955">
      <c r="A955" s="21" t="str">
        <f>IF(T955=0,"",IF(S955&lt;&gt;"","Revisa: "&amp;S955,IF(OR(L955="Cobrado",L955="Anulado"),"",IF(AND(N955="",OR(L955="Recibido",L955="Confirmado",L955="Preparado",L955="En reparto",L955="Incidencia"),ISNUMBER(I955),INT(Ajustes!$C$5)&gt;INT(I955)),"Retrasado",IF(OR(L955="Entregado",L955="Facturado"),IF(AND(ISNUMBER(V955),ISNUMBER(N955),INT(Ajustes!$C$5)-INT(N955)&gt;V955),IF(L955="Entregado","Sin facturar","Cobro vencido"),""),IF(AND(ISNUMBER(V955),ISNUMBER(Q955),Q955&gt;V955),INDEX(Ajustes!$E$9:$E$17,MATCH(L955,Ajustes!$B$9:$B$17,0)),""))))))</f>
        <v/>
      </c>
      <c r="B955" s="22" t="n"/>
      <c r="C955" s="23" t="n"/>
      <c r="D955" s="24" t="n"/>
      <c r="E955" s="25" t="n"/>
      <c r="F955" s="25" t="n"/>
      <c r="G955" s="25" t="n"/>
      <c r="H955" s="26" t="n"/>
      <c r="I955" s="23" t="n"/>
      <c r="J955" s="25" t="n"/>
      <c r="K955" s="25" t="n"/>
      <c r="L955" s="25" t="n"/>
      <c r="M955" s="23" t="n"/>
      <c r="N955" s="23" t="n"/>
      <c r="O955" s="27" t="n"/>
      <c r="P955" s="25" t="n"/>
      <c r="Q955" s="28" t="str">
        <f>IF(OR(T955=0,L955="Cobrado",L955="Anulado",NOT(ISNUMBER(U955))),"",MAX(0,INT(Ajustes!$C$5)-INT(U955)))</f>
        <v/>
      </c>
      <c r="R955" s="28" t="str">
        <f>IF(OR(T955=0,L955="Anulado",NOT(ISNUMBER(N955)),NOT(ISNUMBER(I955))),"",IF(INT(N955)=INT(I955),"Sí",IF(INT(N955)&gt;INT(I955),"Tarde","Antes")))</f>
        <v/>
      </c>
      <c r="S955" t="str">
        <f>IF(T955=0,"",IF(L955="","falta el estado",IF(NOT(ISNUMBER(MATCH(L955,Ajustes!$B$9:$B$17,0))),"el estado no es de la lista",IF(E955="","falta el cliente",IF(OR(AND(C955&lt;&gt;"",NOT(ISNUMBER(C955))),AND(I955&lt;&gt;"",NOT(ISNUMBER(I955))),AND(M955&lt;&gt;"",NOT(ISNUMBER(M955))),AND(N955&lt;&gt;"",NOT(ISNUMBER(N955)))),"hay una fecha mal escrita",IF(AND(H955&lt;&gt;"",NOT(ISNUMBER(H955))),"el importe no es un número",IF(C955="","falta «Recibido el»",IF(AND(L955&lt;&gt;"Recibido",L955&lt;&gt;"Anulado",I955=""),"falta la entrega acordada",IF(AND(L955&lt;&gt;"Recibido",L955&lt;&gt;"Anulado",M955=""),"falta la fecha del estado",IF(AND(OR(L955="Entregado",L955="Facturado",L955="Cobrado"),N955=""),"falta «Entregado el»",IF(AND(N955&lt;&gt;"",OR(L955="Recibido",L955="Confirmado",L955="Preparado",L955="En reparto")),"tiene «Entregado el»: cambia el estado",IF(OR(INT(C955)&gt;INT(Ajustes!$C$5),AND(M955&lt;&gt;"",INT(M955)&gt;INT(Ajustes!$C$5)),AND(N955&lt;&gt;"",INT(N955)&gt;INT(Ajustes!$C$5))),"hay una fecha posterior a hoy",IF(AND(M955&lt;&gt;"",INT(M955)&lt;INT(C955)),"la fecha del estado es anterior a «Recibido el»",IF(AND(N955&lt;&gt;"",INT(N955)&lt;INT(C955)),"«Entregado el» es anterior a «Recibido el»",""))))))))))))))</f>
        <v/>
      </c>
      <c r="T955">
        <f>IF(COUNTA(B955:P955)&gt;0,1,0)</f>
        <v>0</v>
      </c>
      <c r="U955" t="str">
        <f>IF(T955=0,"",IF(AND(L955="Recibido",M955=""),IF(C955="","",C955),IF(M955="","",M955)))</f>
        <v/>
      </c>
      <c r="V955" t="str">
        <f>IF(OR(T955=0,NOT(ISNUMBER(MATCH(L955,Ajustes!$B$9:$B$17,0)))),"",IF(INDEX(Ajustes!$C$9:$C$17,MATCH(L955,Ajustes!$B$9:$B$17,0))="","",INDEX(Ajustes!$C$9:$C$17,MATCH(L955,Ajustes!$B$9:$B$17,0))))</f>
        <v/>
      </c>
      <c r="W955">
        <f>IF(AND(T955=1,N955="",OR(L955="Recibido",L955="Confirmado",L955="Preparado",L955="En reparto",L955="Incidencia")),1,0)</f>
        <v>0</v>
      </c>
      <c r="X955">
        <f>IF(S955&lt;&gt;"",1,0)</f>
        <v>0</v>
      </c>
      <c r="Y955">
        <f>IF(A955&lt;&gt;"",1,0)</f>
        <v>0</v>
      </c>
      <c r="Z955">
        <f>IF(T955=1,ROW()-5,0)</f>
        <v>0</v>
      </c>
    </row>
    <row r="956">
      <c r="A956" s="21" t="str">
        <f>IF(T956=0,"",IF(S956&lt;&gt;"","Revisa: "&amp;S956,IF(OR(L956="Cobrado",L956="Anulado"),"",IF(AND(N956="",OR(L956="Recibido",L956="Confirmado",L956="Preparado",L956="En reparto",L956="Incidencia"),ISNUMBER(I956),INT(Ajustes!$C$5)&gt;INT(I956)),"Retrasado",IF(OR(L956="Entregado",L956="Facturado"),IF(AND(ISNUMBER(V956),ISNUMBER(N956),INT(Ajustes!$C$5)-INT(N956)&gt;V956),IF(L956="Entregado","Sin facturar","Cobro vencido"),""),IF(AND(ISNUMBER(V956),ISNUMBER(Q956),Q956&gt;V956),INDEX(Ajustes!$E$9:$E$17,MATCH(L956,Ajustes!$B$9:$B$17,0)),""))))))</f>
        <v/>
      </c>
      <c r="B956" s="22" t="n"/>
      <c r="C956" s="23" t="n"/>
      <c r="D956" s="24" t="n"/>
      <c r="E956" s="25" t="n"/>
      <c r="F956" s="25" t="n"/>
      <c r="G956" s="25" t="n"/>
      <c r="H956" s="26" t="n"/>
      <c r="I956" s="23" t="n"/>
      <c r="J956" s="25" t="n"/>
      <c r="K956" s="25" t="n"/>
      <c r="L956" s="25" t="n"/>
      <c r="M956" s="23" t="n"/>
      <c r="N956" s="23" t="n"/>
      <c r="O956" s="27" t="n"/>
      <c r="P956" s="25" t="n"/>
      <c r="Q956" s="28" t="str">
        <f>IF(OR(T956=0,L956="Cobrado",L956="Anulado",NOT(ISNUMBER(U956))),"",MAX(0,INT(Ajustes!$C$5)-INT(U956)))</f>
        <v/>
      </c>
      <c r="R956" s="28" t="str">
        <f>IF(OR(T956=0,L956="Anulado",NOT(ISNUMBER(N956)),NOT(ISNUMBER(I956))),"",IF(INT(N956)=INT(I956),"Sí",IF(INT(N956)&gt;INT(I956),"Tarde","Antes")))</f>
        <v/>
      </c>
      <c r="S956" t="str">
        <f>IF(T956=0,"",IF(L956="","falta el estado",IF(NOT(ISNUMBER(MATCH(L956,Ajustes!$B$9:$B$17,0))),"el estado no es de la lista",IF(E956="","falta el cliente",IF(OR(AND(C956&lt;&gt;"",NOT(ISNUMBER(C956))),AND(I956&lt;&gt;"",NOT(ISNUMBER(I956))),AND(M956&lt;&gt;"",NOT(ISNUMBER(M956))),AND(N956&lt;&gt;"",NOT(ISNUMBER(N956)))),"hay una fecha mal escrita",IF(AND(H956&lt;&gt;"",NOT(ISNUMBER(H956))),"el importe no es un número",IF(C956="","falta «Recibido el»",IF(AND(L956&lt;&gt;"Recibido",L956&lt;&gt;"Anulado",I956=""),"falta la entrega acordada",IF(AND(L956&lt;&gt;"Recibido",L956&lt;&gt;"Anulado",M956=""),"falta la fecha del estado",IF(AND(OR(L956="Entregado",L956="Facturado",L956="Cobrado"),N956=""),"falta «Entregado el»",IF(AND(N956&lt;&gt;"",OR(L956="Recibido",L956="Confirmado",L956="Preparado",L956="En reparto")),"tiene «Entregado el»: cambia el estado",IF(OR(INT(C956)&gt;INT(Ajustes!$C$5),AND(M956&lt;&gt;"",INT(M956)&gt;INT(Ajustes!$C$5)),AND(N956&lt;&gt;"",INT(N956)&gt;INT(Ajustes!$C$5))),"hay una fecha posterior a hoy",IF(AND(M956&lt;&gt;"",INT(M956)&lt;INT(C956)),"la fecha del estado es anterior a «Recibido el»",IF(AND(N956&lt;&gt;"",INT(N956)&lt;INT(C956)),"«Entregado el» es anterior a «Recibido el»",""))))))))))))))</f>
        <v/>
      </c>
      <c r="T956">
        <f>IF(COUNTA(B956:P956)&gt;0,1,0)</f>
        <v>0</v>
      </c>
      <c r="U956" t="str">
        <f>IF(T956=0,"",IF(AND(L956="Recibido",M956=""),IF(C956="","",C956),IF(M956="","",M956)))</f>
        <v/>
      </c>
      <c r="V956" t="str">
        <f>IF(OR(T956=0,NOT(ISNUMBER(MATCH(L956,Ajustes!$B$9:$B$17,0)))),"",IF(INDEX(Ajustes!$C$9:$C$17,MATCH(L956,Ajustes!$B$9:$B$17,0))="","",INDEX(Ajustes!$C$9:$C$17,MATCH(L956,Ajustes!$B$9:$B$17,0))))</f>
        <v/>
      </c>
      <c r="W956">
        <f>IF(AND(T956=1,N956="",OR(L956="Recibido",L956="Confirmado",L956="Preparado",L956="En reparto",L956="Incidencia")),1,0)</f>
        <v>0</v>
      </c>
      <c r="X956">
        <f>IF(S956&lt;&gt;"",1,0)</f>
        <v>0</v>
      </c>
      <c r="Y956">
        <f>IF(A956&lt;&gt;"",1,0)</f>
        <v>0</v>
      </c>
      <c r="Z956">
        <f>IF(T956=1,ROW()-5,0)</f>
        <v>0</v>
      </c>
    </row>
    <row r="957">
      <c r="A957" s="21" t="str">
        <f>IF(T957=0,"",IF(S957&lt;&gt;"","Revisa: "&amp;S957,IF(OR(L957="Cobrado",L957="Anulado"),"",IF(AND(N957="",OR(L957="Recibido",L957="Confirmado",L957="Preparado",L957="En reparto",L957="Incidencia"),ISNUMBER(I957),INT(Ajustes!$C$5)&gt;INT(I957)),"Retrasado",IF(OR(L957="Entregado",L957="Facturado"),IF(AND(ISNUMBER(V957),ISNUMBER(N957),INT(Ajustes!$C$5)-INT(N957)&gt;V957),IF(L957="Entregado","Sin facturar","Cobro vencido"),""),IF(AND(ISNUMBER(V957),ISNUMBER(Q957),Q957&gt;V957),INDEX(Ajustes!$E$9:$E$17,MATCH(L957,Ajustes!$B$9:$B$17,0)),""))))))</f>
        <v/>
      </c>
      <c r="B957" s="22" t="n"/>
      <c r="C957" s="23" t="n"/>
      <c r="D957" s="24" t="n"/>
      <c r="E957" s="25" t="n"/>
      <c r="F957" s="25" t="n"/>
      <c r="G957" s="25" t="n"/>
      <c r="H957" s="26" t="n"/>
      <c r="I957" s="23" t="n"/>
      <c r="J957" s="25" t="n"/>
      <c r="K957" s="25" t="n"/>
      <c r="L957" s="25" t="n"/>
      <c r="M957" s="23" t="n"/>
      <c r="N957" s="23" t="n"/>
      <c r="O957" s="27" t="n"/>
      <c r="P957" s="25" t="n"/>
      <c r="Q957" s="28" t="str">
        <f>IF(OR(T957=0,L957="Cobrado",L957="Anulado",NOT(ISNUMBER(U957))),"",MAX(0,INT(Ajustes!$C$5)-INT(U957)))</f>
        <v/>
      </c>
      <c r="R957" s="28" t="str">
        <f>IF(OR(T957=0,L957="Anulado",NOT(ISNUMBER(N957)),NOT(ISNUMBER(I957))),"",IF(INT(N957)=INT(I957),"Sí",IF(INT(N957)&gt;INT(I957),"Tarde","Antes")))</f>
        <v/>
      </c>
      <c r="S957" t="str">
        <f>IF(T957=0,"",IF(L957="","falta el estado",IF(NOT(ISNUMBER(MATCH(L957,Ajustes!$B$9:$B$17,0))),"el estado no es de la lista",IF(E957="","falta el cliente",IF(OR(AND(C957&lt;&gt;"",NOT(ISNUMBER(C957))),AND(I957&lt;&gt;"",NOT(ISNUMBER(I957))),AND(M957&lt;&gt;"",NOT(ISNUMBER(M957))),AND(N957&lt;&gt;"",NOT(ISNUMBER(N957)))),"hay una fecha mal escrita",IF(AND(H957&lt;&gt;"",NOT(ISNUMBER(H957))),"el importe no es un número",IF(C957="","falta «Recibido el»",IF(AND(L957&lt;&gt;"Recibido",L957&lt;&gt;"Anulado",I957=""),"falta la entrega acordada",IF(AND(L957&lt;&gt;"Recibido",L957&lt;&gt;"Anulado",M957=""),"falta la fecha del estado",IF(AND(OR(L957="Entregado",L957="Facturado",L957="Cobrado"),N957=""),"falta «Entregado el»",IF(AND(N957&lt;&gt;"",OR(L957="Recibido",L957="Confirmado",L957="Preparado",L957="En reparto")),"tiene «Entregado el»: cambia el estado",IF(OR(INT(C957)&gt;INT(Ajustes!$C$5),AND(M957&lt;&gt;"",INT(M957)&gt;INT(Ajustes!$C$5)),AND(N957&lt;&gt;"",INT(N957)&gt;INT(Ajustes!$C$5))),"hay una fecha posterior a hoy",IF(AND(M957&lt;&gt;"",INT(M957)&lt;INT(C957)),"la fecha del estado es anterior a «Recibido el»",IF(AND(N957&lt;&gt;"",INT(N957)&lt;INT(C957)),"«Entregado el» es anterior a «Recibido el»",""))))))))))))))</f>
        <v/>
      </c>
      <c r="T957">
        <f>IF(COUNTA(B957:P957)&gt;0,1,0)</f>
        <v>0</v>
      </c>
      <c r="U957" t="str">
        <f>IF(T957=0,"",IF(AND(L957="Recibido",M957=""),IF(C957="","",C957),IF(M957="","",M957)))</f>
        <v/>
      </c>
      <c r="V957" t="str">
        <f>IF(OR(T957=0,NOT(ISNUMBER(MATCH(L957,Ajustes!$B$9:$B$17,0)))),"",IF(INDEX(Ajustes!$C$9:$C$17,MATCH(L957,Ajustes!$B$9:$B$17,0))="","",INDEX(Ajustes!$C$9:$C$17,MATCH(L957,Ajustes!$B$9:$B$17,0))))</f>
        <v/>
      </c>
      <c r="W957">
        <f>IF(AND(T957=1,N957="",OR(L957="Recibido",L957="Confirmado",L957="Preparado",L957="En reparto",L957="Incidencia")),1,0)</f>
        <v>0</v>
      </c>
      <c r="X957">
        <f>IF(S957&lt;&gt;"",1,0)</f>
        <v>0</v>
      </c>
      <c r="Y957">
        <f>IF(A957&lt;&gt;"",1,0)</f>
        <v>0</v>
      </c>
      <c r="Z957">
        <f>IF(T957=1,ROW()-5,0)</f>
        <v>0</v>
      </c>
    </row>
    <row r="958">
      <c r="A958" s="21" t="str">
        <f>IF(T958=0,"",IF(S958&lt;&gt;"","Revisa: "&amp;S958,IF(OR(L958="Cobrado",L958="Anulado"),"",IF(AND(N958="",OR(L958="Recibido",L958="Confirmado",L958="Preparado",L958="En reparto",L958="Incidencia"),ISNUMBER(I958),INT(Ajustes!$C$5)&gt;INT(I958)),"Retrasado",IF(OR(L958="Entregado",L958="Facturado"),IF(AND(ISNUMBER(V958),ISNUMBER(N958),INT(Ajustes!$C$5)-INT(N958)&gt;V958),IF(L958="Entregado","Sin facturar","Cobro vencido"),""),IF(AND(ISNUMBER(V958),ISNUMBER(Q958),Q958&gt;V958),INDEX(Ajustes!$E$9:$E$17,MATCH(L958,Ajustes!$B$9:$B$17,0)),""))))))</f>
        <v/>
      </c>
      <c r="B958" s="22" t="n"/>
      <c r="C958" s="23" t="n"/>
      <c r="D958" s="24" t="n"/>
      <c r="E958" s="25" t="n"/>
      <c r="F958" s="25" t="n"/>
      <c r="G958" s="25" t="n"/>
      <c r="H958" s="26" t="n"/>
      <c r="I958" s="23" t="n"/>
      <c r="J958" s="25" t="n"/>
      <c r="K958" s="25" t="n"/>
      <c r="L958" s="25" t="n"/>
      <c r="M958" s="23" t="n"/>
      <c r="N958" s="23" t="n"/>
      <c r="O958" s="27" t="n"/>
      <c r="P958" s="25" t="n"/>
      <c r="Q958" s="28" t="str">
        <f>IF(OR(T958=0,L958="Cobrado",L958="Anulado",NOT(ISNUMBER(U958))),"",MAX(0,INT(Ajustes!$C$5)-INT(U958)))</f>
        <v/>
      </c>
      <c r="R958" s="28" t="str">
        <f>IF(OR(T958=0,L958="Anulado",NOT(ISNUMBER(N958)),NOT(ISNUMBER(I958))),"",IF(INT(N958)=INT(I958),"Sí",IF(INT(N958)&gt;INT(I958),"Tarde","Antes")))</f>
        <v/>
      </c>
      <c r="S958" t="str">
        <f>IF(T958=0,"",IF(L958="","falta el estado",IF(NOT(ISNUMBER(MATCH(L958,Ajustes!$B$9:$B$17,0))),"el estado no es de la lista",IF(E958="","falta el cliente",IF(OR(AND(C958&lt;&gt;"",NOT(ISNUMBER(C958))),AND(I958&lt;&gt;"",NOT(ISNUMBER(I958))),AND(M958&lt;&gt;"",NOT(ISNUMBER(M958))),AND(N958&lt;&gt;"",NOT(ISNUMBER(N958)))),"hay una fecha mal escrita",IF(AND(H958&lt;&gt;"",NOT(ISNUMBER(H958))),"el importe no es un número",IF(C958="","falta «Recibido el»",IF(AND(L958&lt;&gt;"Recibido",L958&lt;&gt;"Anulado",I958=""),"falta la entrega acordada",IF(AND(L958&lt;&gt;"Recibido",L958&lt;&gt;"Anulado",M958=""),"falta la fecha del estado",IF(AND(OR(L958="Entregado",L958="Facturado",L958="Cobrado"),N958=""),"falta «Entregado el»",IF(AND(N958&lt;&gt;"",OR(L958="Recibido",L958="Confirmado",L958="Preparado",L958="En reparto")),"tiene «Entregado el»: cambia el estado",IF(OR(INT(C958)&gt;INT(Ajustes!$C$5),AND(M958&lt;&gt;"",INT(M958)&gt;INT(Ajustes!$C$5)),AND(N958&lt;&gt;"",INT(N958)&gt;INT(Ajustes!$C$5))),"hay una fecha posterior a hoy",IF(AND(M958&lt;&gt;"",INT(M958)&lt;INT(C958)),"la fecha del estado es anterior a «Recibido el»",IF(AND(N958&lt;&gt;"",INT(N958)&lt;INT(C958)),"«Entregado el» es anterior a «Recibido el»",""))))))))))))))</f>
        <v/>
      </c>
      <c r="T958">
        <f>IF(COUNTA(B958:P958)&gt;0,1,0)</f>
        <v>0</v>
      </c>
      <c r="U958" t="str">
        <f>IF(T958=0,"",IF(AND(L958="Recibido",M958=""),IF(C958="","",C958),IF(M958="","",M958)))</f>
        <v/>
      </c>
      <c r="V958" t="str">
        <f>IF(OR(T958=0,NOT(ISNUMBER(MATCH(L958,Ajustes!$B$9:$B$17,0)))),"",IF(INDEX(Ajustes!$C$9:$C$17,MATCH(L958,Ajustes!$B$9:$B$17,0))="","",INDEX(Ajustes!$C$9:$C$17,MATCH(L958,Ajustes!$B$9:$B$17,0))))</f>
        <v/>
      </c>
      <c r="W958">
        <f>IF(AND(T958=1,N958="",OR(L958="Recibido",L958="Confirmado",L958="Preparado",L958="En reparto",L958="Incidencia")),1,0)</f>
        <v>0</v>
      </c>
      <c r="X958">
        <f>IF(S958&lt;&gt;"",1,0)</f>
        <v>0</v>
      </c>
      <c r="Y958">
        <f>IF(A958&lt;&gt;"",1,0)</f>
        <v>0</v>
      </c>
      <c r="Z958">
        <f>IF(T958=1,ROW()-5,0)</f>
        <v>0</v>
      </c>
    </row>
    <row r="959">
      <c r="A959" s="21" t="str">
        <f>IF(T959=0,"",IF(S959&lt;&gt;"","Revisa: "&amp;S959,IF(OR(L959="Cobrado",L959="Anulado"),"",IF(AND(N959="",OR(L959="Recibido",L959="Confirmado",L959="Preparado",L959="En reparto",L959="Incidencia"),ISNUMBER(I959),INT(Ajustes!$C$5)&gt;INT(I959)),"Retrasado",IF(OR(L959="Entregado",L959="Facturado"),IF(AND(ISNUMBER(V959),ISNUMBER(N959),INT(Ajustes!$C$5)-INT(N959)&gt;V959),IF(L959="Entregado","Sin facturar","Cobro vencido"),""),IF(AND(ISNUMBER(V959),ISNUMBER(Q959),Q959&gt;V959),INDEX(Ajustes!$E$9:$E$17,MATCH(L959,Ajustes!$B$9:$B$17,0)),""))))))</f>
        <v/>
      </c>
      <c r="B959" s="22" t="n"/>
      <c r="C959" s="23" t="n"/>
      <c r="D959" s="24" t="n"/>
      <c r="E959" s="25" t="n"/>
      <c r="F959" s="25" t="n"/>
      <c r="G959" s="25" t="n"/>
      <c r="H959" s="26" t="n"/>
      <c r="I959" s="23" t="n"/>
      <c r="J959" s="25" t="n"/>
      <c r="K959" s="25" t="n"/>
      <c r="L959" s="25" t="n"/>
      <c r="M959" s="23" t="n"/>
      <c r="N959" s="23" t="n"/>
      <c r="O959" s="27" t="n"/>
      <c r="P959" s="25" t="n"/>
      <c r="Q959" s="28" t="str">
        <f>IF(OR(T959=0,L959="Cobrado",L959="Anulado",NOT(ISNUMBER(U959))),"",MAX(0,INT(Ajustes!$C$5)-INT(U959)))</f>
        <v/>
      </c>
      <c r="R959" s="28" t="str">
        <f>IF(OR(T959=0,L959="Anulado",NOT(ISNUMBER(N959)),NOT(ISNUMBER(I959))),"",IF(INT(N959)=INT(I959),"Sí",IF(INT(N959)&gt;INT(I959),"Tarde","Antes")))</f>
        <v/>
      </c>
      <c r="S959" t="str">
        <f>IF(T959=0,"",IF(L959="","falta el estado",IF(NOT(ISNUMBER(MATCH(L959,Ajustes!$B$9:$B$17,0))),"el estado no es de la lista",IF(E959="","falta el cliente",IF(OR(AND(C959&lt;&gt;"",NOT(ISNUMBER(C959))),AND(I959&lt;&gt;"",NOT(ISNUMBER(I959))),AND(M959&lt;&gt;"",NOT(ISNUMBER(M959))),AND(N959&lt;&gt;"",NOT(ISNUMBER(N959)))),"hay una fecha mal escrita",IF(AND(H959&lt;&gt;"",NOT(ISNUMBER(H959))),"el importe no es un número",IF(C959="","falta «Recibido el»",IF(AND(L959&lt;&gt;"Recibido",L959&lt;&gt;"Anulado",I959=""),"falta la entrega acordada",IF(AND(L959&lt;&gt;"Recibido",L959&lt;&gt;"Anulado",M959=""),"falta la fecha del estado",IF(AND(OR(L959="Entregado",L959="Facturado",L959="Cobrado"),N959=""),"falta «Entregado el»",IF(AND(N959&lt;&gt;"",OR(L959="Recibido",L959="Confirmado",L959="Preparado",L959="En reparto")),"tiene «Entregado el»: cambia el estado",IF(OR(INT(C959)&gt;INT(Ajustes!$C$5),AND(M959&lt;&gt;"",INT(M959)&gt;INT(Ajustes!$C$5)),AND(N959&lt;&gt;"",INT(N959)&gt;INT(Ajustes!$C$5))),"hay una fecha posterior a hoy",IF(AND(M959&lt;&gt;"",INT(M959)&lt;INT(C959)),"la fecha del estado es anterior a «Recibido el»",IF(AND(N959&lt;&gt;"",INT(N959)&lt;INT(C959)),"«Entregado el» es anterior a «Recibido el»",""))))))))))))))</f>
        <v/>
      </c>
      <c r="T959">
        <f>IF(COUNTA(B959:P959)&gt;0,1,0)</f>
        <v>0</v>
      </c>
      <c r="U959" t="str">
        <f>IF(T959=0,"",IF(AND(L959="Recibido",M959=""),IF(C959="","",C959),IF(M959="","",M959)))</f>
        <v/>
      </c>
      <c r="V959" t="str">
        <f>IF(OR(T959=0,NOT(ISNUMBER(MATCH(L959,Ajustes!$B$9:$B$17,0)))),"",IF(INDEX(Ajustes!$C$9:$C$17,MATCH(L959,Ajustes!$B$9:$B$17,0))="","",INDEX(Ajustes!$C$9:$C$17,MATCH(L959,Ajustes!$B$9:$B$17,0))))</f>
        <v/>
      </c>
      <c r="W959">
        <f>IF(AND(T959=1,N959="",OR(L959="Recibido",L959="Confirmado",L959="Preparado",L959="En reparto",L959="Incidencia")),1,0)</f>
        <v>0</v>
      </c>
      <c r="X959">
        <f>IF(S959&lt;&gt;"",1,0)</f>
        <v>0</v>
      </c>
      <c r="Y959">
        <f>IF(A959&lt;&gt;"",1,0)</f>
        <v>0</v>
      </c>
      <c r="Z959">
        <f>IF(T959=1,ROW()-5,0)</f>
        <v>0</v>
      </c>
    </row>
    <row r="960">
      <c r="A960" s="21" t="str">
        <f>IF(T960=0,"",IF(S960&lt;&gt;"","Revisa: "&amp;S960,IF(OR(L960="Cobrado",L960="Anulado"),"",IF(AND(N960="",OR(L960="Recibido",L960="Confirmado",L960="Preparado",L960="En reparto",L960="Incidencia"),ISNUMBER(I960),INT(Ajustes!$C$5)&gt;INT(I960)),"Retrasado",IF(OR(L960="Entregado",L960="Facturado"),IF(AND(ISNUMBER(V960),ISNUMBER(N960),INT(Ajustes!$C$5)-INT(N960)&gt;V960),IF(L960="Entregado","Sin facturar","Cobro vencido"),""),IF(AND(ISNUMBER(V960),ISNUMBER(Q960),Q960&gt;V960),INDEX(Ajustes!$E$9:$E$17,MATCH(L960,Ajustes!$B$9:$B$17,0)),""))))))</f>
        <v/>
      </c>
      <c r="B960" s="22" t="n"/>
      <c r="C960" s="23" t="n"/>
      <c r="D960" s="24" t="n"/>
      <c r="E960" s="25" t="n"/>
      <c r="F960" s="25" t="n"/>
      <c r="G960" s="25" t="n"/>
      <c r="H960" s="26" t="n"/>
      <c r="I960" s="23" t="n"/>
      <c r="J960" s="25" t="n"/>
      <c r="K960" s="25" t="n"/>
      <c r="L960" s="25" t="n"/>
      <c r="M960" s="23" t="n"/>
      <c r="N960" s="23" t="n"/>
      <c r="O960" s="27" t="n"/>
      <c r="P960" s="25" t="n"/>
      <c r="Q960" s="28" t="str">
        <f>IF(OR(T960=0,L960="Cobrado",L960="Anulado",NOT(ISNUMBER(U960))),"",MAX(0,INT(Ajustes!$C$5)-INT(U960)))</f>
        <v/>
      </c>
      <c r="R960" s="28" t="str">
        <f>IF(OR(T960=0,L960="Anulado",NOT(ISNUMBER(N960)),NOT(ISNUMBER(I960))),"",IF(INT(N960)=INT(I960),"Sí",IF(INT(N960)&gt;INT(I960),"Tarde","Antes")))</f>
        <v/>
      </c>
      <c r="S960" t="str">
        <f>IF(T960=0,"",IF(L960="","falta el estado",IF(NOT(ISNUMBER(MATCH(L960,Ajustes!$B$9:$B$17,0))),"el estado no es de la lista",IF(E960="","falta el cliente",IF(OR(AND(C960&lt;&gt;"",NOT(ISNUMBER(C960))),AND(I960&lt;&gt;"",NOT(ISNUMBER(I960))),AND(M960&lt;&gt;"",NOT(ISNUMBER(M960))),AND(N960&lt;&gt;"",NOT(ISNUMBER(N960)))),"hay una fecha mal escrita",IF(AND(H960&lt;&gt;"",NOT(ISNUMBER(H960))),"el importe no es un número",IF(C960="","falta «Recibido el»",IF(AND(L960&lt;&gt;"Recibido",L960&lt;&gt;"Anulado",I960=""),"falta la entrega acordada",IF(AND(L960&lt;&gt;"Recibido",L960&lt;&gt;"Anulado",M960=""),"falta la fecha del estado",IF(AND(OR(L960="Entregado",L960="Facturado",L960="Cobrado"),N960=""),"falta «Entregado el»",IF(AND(N960&lt;&gt;"",OR(L960="Recibido",L960="Confirmado",L960="Preparado",L960="En reparto")),"tiene «Entregado el»: cambia el estado",IF(OR(INT(C960)&gt;INT(Ajustes!$C$5),AND(M960&lt;&gt;"",INT(M960)&gt;INT(Ajustes!$C$5)),AND(N960&lt;&gt;"",INT(N960)&gt;INT(Ajustes!$C$5))),"hay una fecha posterior a hoy",IF(AND(M960&lt;&gt;"",INT(M960)&lt;INT(C960)),"la fecha del estado es anterior a «Recibido el»",IF(AND(N960&lt;&gt;"",INT(N960)&lt;INT(C960)),"«Entregado el» es anterior a «Recibido el»",""))))))))))))))</f>
        <v/>
      </c>
      <c r="T960">
        <f>IF(COUNTA(B960:P960)&gt;0,1,0)</f>
        <v>0</v>
      </c>
      <c r="U960" t="str">
        <f>IF(T960=0,"",IF(AND(L960="Recibido",M960=""),IF(C960="","",C960),IF(M960="","",M960)))</f>
        <v/>
      </c>
      <c r="V960" t="str">
        <f>IF(OR(T960=0,NOT(ISNUMBER(MATCH(L960,Ajustes!$B$9:$B$17,0)))),"",IF(INDEX(Ajustes!$C$9:$C$17,MATCH(L960,Ajustes!$B$9:$B$17,0))="","",INDEX(Ajustes!$C$9:$C$17,MATCH(L960,Ajustes!$B$9:$B$17,0))))</f>
        <v/>
      </c>
      <c r="W960">
        <f>IF(AND(T960=1,N960="",OR(L960="Recibido",L960="Confirmado",L960="Preparado",L960="En reparto",L960="Incidencia")),1,0)</f>
        <v>0</v>
      </c>
      <c r="X960">
        <f>IF(S960&lt;&gt;"",1,0)</f>
        <v>0</v>
      </c>
      <c r="Y960">
        <f>IF(A960&lt;&gt;"",1,0)</f>
        <v>0</v>
      </c>
      <c r="Z960">
        <f>IF(T960=1,ROW()-5,0)</f>
        <v>0</v>
      </c>
    </row>
    <row r="961">
      <c r="A961" s="21" t="str">
        <f>IF(T961=0,"",IF(S961&lt;&gt;"","Revisa: "&amp;S961,IF(OR(L961="Cobrado",L961="Anulado"),"",IF(AND(N961="",OR(L961="Recibido",L961="Confirmado",L961="Preparado",L961="En reparto",L961="Incidencia"),ISNUMBER(I961),INT(Ajustes!$C$5)&gt;INT(I961)),"Retrasado",IF(OR(L961="Entregado",L961="Facturado"),IF(AND(ISNUMBER(V961),ISNUMBER(N961),INT(Ajustes!$C$5)-INT(N961)&gt;V961),IF(L961="Entregado","Sin facturar","Cobro vencido"),""),IF(AND(ISNUMBER(V961),ISNUMBER(Q961),Q961&gt;V961),INDEX(Ajustes!$E$9:$E$17,MATCH(L961,Ajustes!$B$9:$B$17,0)),""))))))</f>
        <v/>
      </c>
      <c r="B961" s="22" t="n"/>
      <c r="C961" s="23" t="n"/>
      <c r="D961" s="24" t="n"/>
      <c r="E961" s="25" t="n"/>
      <c r="F961" s="25" t="n"/>
      <c r="G961" s="25" t="n"/>
      <c r="H961" s="26" t="n"/>
      <c r="I961" s="23" t="n"/>
      <c r="J961" s="25" t="n"/>
      <c r="K961" s="25" t="n"/>
      <c r="L961" s="25" t="n"/>
      <c r="M961" s="23" t="n"/>
      <c r="N961" s="23" t="n"/>
      <c r="O961" s="27" t="n"/>
      <c r="P961" s="25" t="n"/>
      <c r="Q961" s="28" t="str">
        <f>IF(OR(T961=0,L961="Cobrado",L961="Anulado",NOT(ISNUMBER(U961))),"",MAX(0,INT(Ajustes!$C$5)-INT(U961)))</f>
        <v/>
      </c>
      <c r="R961" s="28" t="str">
        <f>IF(OR(T961=0,L961="Anulado",NOT(ISNUMBER(N961)),NOT(ISNUMBER(I961))),"",IF(INT(N961)=INT(I961),"Sí",IF(INT(N961)&gt;INT(I961),"Tarde","Antes")))</f>
        <v/>
      </c>
      <c r="S961" t="str">
        <f>IF(T961=0,"",IF(L961="","falta el estado",IF(NOT(ISNUMBER(MATCH(L961,Ajustes!$B$9:$B$17,0))),"el estado no es de la lista",IF(E961="","falta el cliente",IF(OR(AND(C961&lt;&gt;"",NOT(ISNUMBER(C961))),AND(I961&lt;&gt;"",NOT(ISNUMBER(I961))),AND(M961&lt;&gt;"",NOT(ISNUMBER(M961))),AND(N961&lt;&gt;"",NOT(ISNUMBER(N961)))),"hay una fecha mal escrita",IF(AND(H961&lt;&gt;"",NOT(ISNUMBER(H961))),"el importe no es un número",IF(C961="","falta «Recibido el»",IF(AND(L961&lt;&gt;"Recibido",L961&lt;&gt;"Anulado",I961=""),"falta la entrega acordada",IF(AND(L961&lt;&gt;"Recibido",L961&lt;&gt;"Anulado",M961=""),"falta la fecha del estado",IF(AND(OR(L961="Entregado",L961="Facturado",L961="Cobrado"),N961=""),"falta «Entregado el»",IF(AND(N961&lt;&gt;"",OR(L961="Recibido",L961="Confirmado",L961="Preparado",L961="En reparto")),"tiene «Entregado el»: cambia el estado",IF(OR(INT(C961)&gt;INT(Ajustes!$C$5),AND(M961&lt;&gt;"",INT(M961)&gt;INT(Ajustes!$C$5)),AND(N961&lt;&gt;"",INT(N961)&gt;INT(Ajustes!$C$5))),"hay una fecha posterior a hoy",IF(AND(M961&lt;&gt;"",INT(M961)&lt;INT(C961)),"la fecha del estado es anterior a «Recibido el»",IF(AND(N961&lt;&gt;"",INT(N961)&lt;INT(C961)),"«Entregado el» es anterior a «Recibido el»",""))))))))))))))</f>
        <v/>
      </c>
      <c r="T961">
        <f>IF(COUNTA(B961:P961)&gt;0,1,0)</f>
        <v>0</v>
      </c>
      <c r="U961" t="str">
        <f>IF(T961=0,"",IF(AND(L961="Recibido",M961=""),IF(C961="","",C961),IF(M961="","",M961)))</f>
        <v/>
      </c>
      <c r="V961" t="str">
        <f>IF(OR(T961=0,NOT(ISNUMBER(MATCH(L961,Ajustes!$B$9:$B$17,0)))),"",IF(INDEX(Ajustes!$C$9:$C$17,MATCH(L961,Ajustes!$B$9:$B$17,0))="","",INDEX(Ajustes!$C$9:$C$17,MATCH(L961,Ajustes!$B$9:$B$17,0))))</f>
        <v/>
      </c>
      <c r="W961">
        <f>IF(AND(T961=1,N961="",OR(L961="Recibido",L961="Confirmado",L961="Preparado",L961="En reparto",L961="Incidencia")),1,0)</f>
        <v>0</v>
      </c>
      <c r="X961">
        <f>IF(S961&lt;&gt;"",1,0)</f>
        <v>0</v>
      </c>
      <c r="Y961">
        <f>IF(A961&lt;&gt;"",1,0)</f>
        <v>0</v>
      </c>
      <c r="Z961">
        <f>IF(T961=1,ROW()-5,0)</f>
        <v>0</v>
      </c>
    </row>
    <row r="962">
      <c r="A962" s="21" t="str">
        <f>IF(T962=0,"",IF(S962&lt;&gt;"","Revisa: "&amp;S962,IF(OR(L962="Cobrado",L962="Anulado"),"",IF(AND(N962="",OR(L962="Recibido",L962="Confirmado",L962="Preparado",L962="En reparto",L962="Incidencia"),ISNUMBER(I962),INT(Ajustes!$C$5)&gt;INT(I962)),"Retrasado",IF(OR(L962="Entregado",L962="Facturado"),IF(AND(ISNUMBER(V962),ISNUMBER(N962),INT(Ajustes!$C$5)-INT(N962)&gt;V962),IF(L962="Entregado","Sin facturar","Cobro vencido"),""),IF(AND(ISNUMBER(V962),ISNUMBER(Q962),Q962&gt;V962),INDEX(Ajustes!$E$9:$E$17,MATCH(L962,Ajustes!$B$9:$B$17,0)),""))))))</f>
        <v/>
      </c>
      <c r="B962" s="22" t="n"/>
      <c r="C962" s="23" t="n"/>
      <c r="D962" s="24" t="n"/>
      <c r="E962" s="25" t="n"/>
      <c r="F962" s="25" t="n"/>
      <c r="G962" s="25" t="n"/>
      <c r="H962" s="26" t="n"/>
      <c r="I962" s="23" t="n"/>
      <c r="J962" s="25" t="n"/>
      <c r="K962" s="25" t="n"/>
      <c r="L962" s="25" t="n"/>
      <c r="M962" s="23" t="n"/>
      <c r="N962" s="23" t="n"/>
      <c r="O962" s="27" t="n"/>
      <c r="P962" s="25" t="n"/>
      <c r="Q962" s="28" t="str">
        <f>IF(OR(T962=0,L962="Cobrado",L962="Anulado",NOT(ISNUMBER(U962))),"",MAX(0,INT(Ajustes!$C$5)-INT(U962)))</f>
        <v/>
      </c>
      <c r="R962" s="28" t="str">
        <f>IF(OR(T962=0,L962="Anulado",NOT(ISNUMBER(N962)),NOT(ISNUMBER(I962))),"",IF(INT(N962)=INT(I962),"Sí",IF(INT(N962)&gt;INT(I962),"Tarde","Antes")))</f>
        <v/>
      </c>
      <c r="S962" t="str">
        <f>IF(T962=0,"",IF(L962="","falta el estado",IF(NOT(ISNUMBER(MATCH(L962,Ajustes!$B$9:$B$17,0))),"el estado no es de la lista",IF(E962="","falta el cliente",IF(OR(AND(C962&lt;&gt;"",NOT(ISNUMBER(C962))),AND(I962&lt;&gt;"",NOT(ISNUMBER(I962))),AND(M962&lt;&gt;"",NOT(ISNUMBER(M962))),AND(N962&lt;&gt;"",NOT(ISNUMBER(N962)))),"hay una fecha mal escrita",IF(AND(H962&lt;&gt;"",NOT(ISNUMBER(H962))),"el importe no es un número",IF(C962="","falta «Recibido el»",IF(AND(L962&lt;&gt;"Recibido",L962&lt;&gt;"Anulado",I962=""),"falta la entrega acordada",IF(AND(L962&lt;&gt;"Recibido",L962&lt;&gt;"Anulado",M962=""),"falta la fecha del estado",IF(AND(OR(L962="Entregado",L962="Facturado",L962="Cobrado"),N962=""),"falta «Entregado el»",IF(AND(N962&lt;&gt;"",OR(L962="Recibido",L962="Confirmado",L962="Preparado",L962="En reparto")),"tiene «Entregado el»: cambia el estado",IF(OR(INT(C962)&gt;INT(Ajustes!$C$5),AND(M962&lt;&gt;"",INT(M962)&gt;INT(Ajustes!$C$5)),AND(N962&lt;&gt;"",INT(N962)&gt;INT(Ajustes!$C$5))),"hay una fecha posterior a hoy",IF(AND(M962&lt;&gt;"",INT(M962)&lt;INT(C962)),"la fecha del estado es anterior a «Recibido el»",IF(AND(N962&lt;&gt;"",INT(N962)&lt;INT(C962)),"«Entregado el» es anterior a «Recibido el»",""))))))))))))))</f>
        <v/>
      </c>
      <c r="T962">
        <f>IF(COUNTA(B962:P962)&gt;0,1,0)</f>
        <v>0</v>
      </c>
      <c r="U962" t="str">
        <f>IF(T962=0,"",IF(AND(L962="Recibido",M962=""),IF(C962="","",C962),IF(M962="","",M962)))</f>
        <v/>
      </c>
      <c r="V962" t="str">
        <f>IF(OR(T962=0,NOT(ISNUMBER(MATCH(L962,Ajustes!$B$9:$B$17,0)))),"",IF(INDEX(Ajustes!$C$9:$C$17,MATCH(L962,Ajustes!$B$9:$B$17,0))="","",INDEX(Ajustes!$C$9:$C$17,MATCH(L962,Ajustes!$B$9:$B$17,0))))</f>
        <v/>
      </c>
      <c r="W962">
        <f>IF(AND(T962=1,N962="",OR(L962="Recibido",L962="Confirmado",L962="Preparado",L962="En reparto",L962="Incidencia")),1,0)</f>
        <v>0</v>
      </c>
      <c r="X962">
        <f>IF(S962&lt;&gt;"",1,0)</f>
        <v>0</v>
      </c>
      <c r="Y962">
        <f>IF(A962&lt;&gt;"",1,0)</f>
        <v>0</v>
      </c>
      <c r="Z962">
        <f>IF(T962=1,ROW()-5,0)</f>
        <v>0</v>
      </c>
    </row>
    <row r="963">
      <c r="A963" s="21" t="str">
        <f>IF(T963=0,"",IF(S963&lt;&gt;"","Revisa: "&amp;S963,IF(OR(L963="Cobrado",L963="Anulado"),"",IF(AND(N963="",OR(L963="Recibido",L963="Confirmado",L963="Preparado",L963="En reparto",L963="Incidencia"),ISNUMBER(I963),INT(Ajustes!$C$5)&gt;INT(I963)),"Retrasado",IF(OR(L963="Entregado",L963="Facturado"),IF(AND(ISNUMBER(V963),ISNUMBER(N963),INT(Ajustes!$C$5)-INT(N963)&gt;V963),IF(L963="Entregado","Sin facturar","Cobro vencido"),""),IF(AND(ISNUMBER(V963),ISNUMBER(Q963),Q963&gt;V963),INDEX(Ajustes!$E$9:$E$17,MATCH(L963,Ajustes!$B$9:$B$17,0)),""))))))</f>
        <v/>
      </c>
      <c r="B963" s="22" t="n"/>
      <c r="C963" s="23" t="n"/>
      <c r="D963" s="24" t="n"/>
      <c r="E963" s="25" t="n"/>
      <c r="F963" s="25" t="n"/>
      <c r="G963" s="25" t="n"/>
      <c r="H963" s="26" t="n"/>
      <c r="I963" s="23" t="n"/>
      <c r="J963" s="25" t="n"/>
      <c r="K963" s="25" t="n"/>
      <c r="L963" s="25" t="n"/>
      <c r="M963" s="23" t="n"/>
      <c r="N963" s="23" t="n"/>
      <c r="O963" s="27" t="n"/>
      <c r="P963" s="25" t="n"/>
      <c r="Q963" s="28" t="str">
        <f>IF(OR(T963=0,L963="Cobrado",L963="Anulado",NOT(ISNUMBER(U963))),"",MAX(0,INT(Ajustes!$C$5)-INT(U963)))</f>
        <v/>
      </c>
      <c r="R963" s="28" t="str">
        <f>IF(OR(T963=0,L963="Anulado",NOT(ISNUMBER(N963)),NOT(ISNUMBER(I963))),"",IF(INT(N963)=INT(I963),"Sí",IF(INT(N963)&gt;INT(I963),"Tarde","Antes")))</f>
        <v/>
      </c>
      <c r="S963" t="str">
        <f>IF(T963=0,"",IF(L963="","falta el estado",IF(NOT(ISNUMBER(MATCH(L963,Ajustes!$B$9:$B$17,0))),"el estado no es de la lista",IF(E963="","falta el cliente",IF(OR(AND(C963&lt;&gt;"",NOT(ISNUMBER(C963))),AND(I963&lt;&gt;"",NOT(ISNUMBER(I963))),AND(M963&lt;&gt;"",NOT(ISNUMBER(M963))),AND(N963&lt;&gt;"",NOT(ISNUMBER(N963)))),"hay una fecha mal escrita",IF(AND(H963&lt;&gt;"",NOT(ISNUMBER(H963))),"el importe no es un número",IF(C963="","falta «Recibido el»",IF(AND(L963&lt;&gt;"Recibido",L963&lt;&gt;"Anulado",I963=""),"falta la entrega acordada",IF(AND(L963&lt;&gt;"Recibido",L963&lt;&gt;"Anulado",M963=""),"falta la fecha del estado",IF(AND(OR(L963="Entregado",L963="Facturado",L963="Cobrado"),N963=""),"falta «Entregado el»",IF(AND(N963&lt;&gt;"",OR(L963="Recibido",L963="Confirmado",L963="Preparado",L963="En reparto")),"tiene «Entregado el»: cambia el estado",IF(OR(INT(C963)&gt;INT(Ajustes!$C$5),AND(M963&lt;&gt;"",INT(M963)&gt;INT(Ajustes!$C$5)),AND(N963&lt;&gt;"",INT(N963)&gt;INT(Ajustes!$C$5))),"hay una fecha posterior a hoy",IF(AND(M963&lt;&gt;"",INT(M963)&lt;INT(C963)),"la fecha del estado es anterior a «Recibido el»",IF(AND(N963&lt;&gt;"",INT(N963)&lt;INT(C963)),"«Entregado el» es anterior a «Recibido el»",""))))))))))))))</f>
        <v/>
      </c>
      <c r="T963">
        <f>IF(COUNTA(B963:P963)&gt;0,1,0)</f>
        <v>0</v>
      </c>
      <c r="U963" t="str">
        <f>IF(T963=0,"",IF(AND(L963="Recibido",M963=""),IF(C963="","",C963),IF(M963="","",M963)))</f>
        <v/>
      </c>
      <c r="V963" t="str">
        <f>IF(OR(T963=0,NOT(ISNUMBER(MATCH(L963,Ajustes!$B$9:$B$17,0)))),"",IF(INDEX(Ajustes!$C$9:$C$17,MATCH(L963,Ajustes!$B$9:$B$17,0))="","",INDEX(Ajustes!$C$9:$C$17,MATCH(L963,Ajustes!$B$9:$B$17,0))))</f>
        <v/>
      </c>
      <c r="W963">
        <f>IF(AND(T963=1,N963="",OR(L963="Recibido",L963="Confirmado",L963="Preparado",L963="En reparto",L963="Incidencia")),1,0)</f>
        <v>0</v>
      </c>
      <c r="X963">
        <f>IF(S963&lt;&gt;"",1,0)</f>
        <v>0</v>
      </c>
      <c r="Y963">
        <f>IF(A963&lt;&gt;"",1,0)</f>
        <v>0</v>
      </c>
      <c r="Z963">
        <f>IF(T963=1,ROW()-5,0)</f>
        <v>0</v>
      </c>
    </row>
    <row r="964">
      <c r="A964" s="21" t="str">
        <f>IF(T964=0,"",IF(S964&lt;&gt;"","Revisa: "&amp;S964,IF(OR(L964="Cobrado",L964="Anulado"),"",IF(AND(N964="",OR(L964="Recibido",L964="Confirmado",L964="Preparado",L964="En reparto",L964="Incidencia"),ISNUMBER(I964),INT(Ajustes!$C$5)&gt;INT(I964)),"Retrasado",IF(OR(L964="Entregado",L964="Facturado"),IF(AND(ISNUMBER(V964),ISNUMBER(N964),INT(Ajustes!$C$5)-INT(N964)&gt;V964),IF(L964="Entregado","Sin facturar","Cobro vencido"),""),IF(AND(ISNUMBER(V964),ISNUMBER(Q964),Q964&gt;V964),INDEX(Ajustes!$E$9:$E$17,MATCH(L964,Ajustes!$B$9:$B$17,0)),""))))))</f>
        <v/>
      </c>
      <c r="B964" s="22" t="n"/>
      <c r="C964" s="23" t="n"/>
      <c r="D964" s="24" t="n"/>
      <c r="E964" s="25" t="n"/>
      <c r="F964" s="25" t="n"/>
      <c r="G964" s="25" t="n"/>
      <c r="H964" s="26" t="n"/>
      <c r="I964" s="23" t="n"/>
      <c r="J964" s="25" t="n"/>
      <c r="K964" s="25" t="n"/>
      <c r="L964" s="25" t="n"/>
      <c r="M964" s="23" t="n"/>
      <c r="N964" s="23" t="n"/>
      <c r="O964" s="27" t="n"/>
      <c r="P964" s="25" t="n"/>
      <c r="Q964" s="28" t="str">
        <f>IF(OR(T964=0,L964="Cobrado",L964="Anulado",NOT(ISNUMBER(U964))),"",MAX(0,INT(Ajustes!$C$5)-INT(U964)))</f>
        <v/>
      </c>
      <c r="R964" s="28" t="str">
        <f>IF(OR(T964=0,L964="Anulado",NOT(ISNUMBER(N964)),NOT(ISNUMBER(I964))),"",IF(INT(N964)=INT(I964),"Sí",IF(INT(N964)&gt;INT(I964),"Tarde","Antes")))</f>
        <v/>
      </c>
      <c r="S964" t="str">
        <f>IF(T964=0,"",IF(L964="","falta el estado",IF(NOT(ISNUMBER(MATCH(L964,Ajustes!$B$9:$B$17,0))),"el estado no es de la lista",IF(E964="","falta el cliente",IF(OR(AND(C964&lt;&gt;"",NOT(ISNUMBER(C964))),AND(I964&lt;&gt;"",NOT(ISNUMBER(I964))),AND(M964&lt;&gt;"",NOT(ISNUMBER(M964))),AND(N964&lt;&gt;"",NOT(ISNUMBER(N964)))),"hay una fecha mal escrita",IF(AND(H964&lt;&gt;"",NOT(ISNUMBER(H964))),"el importe no es un número",IF(C964="","falta «Recibido el»",IF(AND(L964&lt;&gt;"Recibido",L964&lt;&gt;"Anulado",I964=""),"falta la entrega acordada",IF(AND(L964&lt;&gt;"Recibido",L964&lt;&gt;"Anulado",M964=""),"falta la fecha del estado",IF(AND(OR(L964="Entregado",L964="Facturado",L964="Cobrado"),N964=""),"falta «Entregado el»",IF(AND(N964&lt;&gt;"",OR(L964="Recibido",L964="Confirmado",L964="Preparado",L964="En reparto")),"tiene «Entregado el»: cambia el estado",IF(OR(INT(C964)&gt;INT(Ajustes!$C$5),AND(M964&lt;&gt;"",INT(M964)&gt;INT(Ajustes!$C$5)),AND(N964&lt;&gt;"",INT(N964)&gt;INT(Ajustes!$C$5))),"hay una fecha posterior a hoy",IF(AND(M964&lt;&gt;"",INT(M964)&lt;INT(C964)),"la fecha del estado es anterior a «Recibido el»",IF(AND(N964&lt;&gt;"",INT(N964)&lt;INT(C964)),"«Entregado el» es anterior a «Recibido el»",""))))))))))))))</f>
        <v/>
      </c>
      <c r="T964">
        <f>IF(COUNTA(B964:P964)&gt;0,1,0)</f>
        <v>0</v>
      </c>
      <c r="U964" t="str">
        <f>IF(T964=0,"",IF(AND(L964="Recibido",M964=""),IF(C964="","",C964),IF(M964="","",M964)))</f>
        <v/>
      </c>
      <c r="V964" t="str">
        <f>IF(OR(T964=0,NOT(ISNUMBER(MATCH(L964,Ajustes!$B$9:$B$17,0)))),"",IF(INDEX(Ajustes!$C$9:$C$17,MATCH(L964,Ajustes!$B$9:$B$17,0))="","",INDEX(Ajustes!$C$9:$C$17,MATCH(L964,Ajustes!$B$9:$B$17,0))))</f>
        <v/>
      </c>
      <c r="W964">
        <f>IF(AND(T964=1,N964="",OR(L964="Recibido",L964="Confirmado",L964="Preparado",L964="En reparto",L964="Incidencia")),1,0)</f>
        <v>0</v>
      </c>
      <c r="X964">
        <f>IF(S964&lt;&gt;"",1,0)</f>
        <v>0</v>
      </c>
      <c r="Y964">
        <f>IF(A964&lt;&gt;"",1,0)</f>
        <v>0</v>
      </c>
      <c r="Z964">
        <f>IF(T964=1,ROW()-5,0)</f>
        <v>0</v>
      </c>
    </row>
    <row r="965">
      <c r="A965" s="21" t="str">
        <f>IF(T965=0,"",IF(S965&lt;&gt;"","Revisa: "&amp;S965,IF(OR(L965="Cobrado",L965="Anulado"),"",IF(AND(N965="",OR(L965="Recibido",L965="Confirmado",L965="Preparado",L965="En reparto",L965="Incidencia"),ISNUMBER(I965),INT(Ajustes!$C$5)&gt;INT(I965)),"Retrasado",IF(OR(L965="Entregado",L965="Facturado"),IF(AND(ISNUMBER(V965),ISNUMBER(N965),INT(Ajustes!$C$5)-INT(N965)&gt;V965),IF(L965="Entregado","Sin facturar","Cobro vencido"),""),IF(AND(ISNUMBER(V965),ISNUMBER(Q965),Q965&gt;V965),INDEX(Ajustes!$E$9:$E$17,MATCH(L965,Ajustes!$B$9:$B$17,0)),""))))))</f>
        <v/>
      </c>
      <c r="B965" s="22" t="n"/>
      <c r="C965" s="23" t="n"/>
      <c r="D965" s="24" t="n"/>
      <c r="E965" s="25" t="n"/>
      <c r="F965" s="25" t="n"/>
      <c r="G965" s="25" t="n"/>
      <c r="H965" s="26" t="n"/>
      <c r="I965" s="23" t="n"/>
      <c r="J965" s="25" t="n"/>
      <c r="K965" s="25" t="n"/>
      <c r="L965" s="25" t="n"/>
      <c r="M965" s="23" t="n"/>
      <c r="N965" s="23" t="n"/>
      <c r="O965" s="27" t="n"/>
      <c r="P965" s="25" t="n"/>
      <c r="Q965" s="28" t="str">
        <f>IF(OR(T965=0,L965="Cobrado",L965="Anulado",NOT(ISNUMBER(U965))),"",MAX(0,INT(Ajustes!$C$5)-INT(U965)))</f>
        <v/>
      </c>
      <c r="R965" s="28" t="str">
        <f>IF(OR(T965=0,L965="Anulado",NOT(ISNUMBER(N965)),NOT(ISNUMBER(I965))),"",IF(INT(N965)=INT(I965),"Sí",IF(INT(N965)&gt;INT(I965),"Tarde","Antes")))</f>
        <v/>
      </c>
      <c r="S965" t="str">
        <f>IF(T965=0,"",IF(L965="","falta el estado",IF(NOT(ISNUMBER(MATCH(L965,Ajustes!$B$9:$B$17,0))),"el estado no es de la lista",IF(E965="","falta el cliente",IF(OR(AND(C965&lt;&gt;"",NOT(ISNUMBER(C965))),AND(I965&lt;&gt;"",NOT(ISNUMBER(I965))),AND(M965&lt;&gt;"",NOT(ISNUMBER(M965))),AND(N965&lt;&gt;"",NOT(ISNUMBER(N965)))),"hay una fecha mal escrita",IF(AND(H965&lt;&gt;"",NOT(ISNUMBER(H965))),"el importe no es un número",IF(C965="","falta «Recibido el»",IF(AND(L965&lt;&gt;"Recibido",L965&lt;&gt;"Anulado",I965=""),"falta la entrega acordada",IF(AND(L965&lt;&gt;"Recibido",L965&lt;&gt;"Anulado",M965=""),"falta la fecha del estado",IF(AND(OR(L965="Entregado",L965="Facturado",L965="Cobrado"),N965=""),"falta «Entregado el»",IF(AND(N965&lt;&gt;"",OR(L965="Recibido",L965="Confirmado",L965="Preparado",L965="En reparto")),"tiene «Entregado el»: cambia el estado",IF(OR(INT(C965)&gt;INT(Ajustes!$C$5),AND(M965&lt;&gt;"",INT(M965)&gt;INT(Ajustes!$C$5)),AND(N965&lt;&gt;"",INT(N965)&gt;INT(Ajustes!$C$5))),"hay una fecha posterior a hoy",IF(AND(M965&lt;&gt;"",INT(M965)&lt;INT(C965)),"la fecha del estado es anterior a «Recibido el»",IF(AND(N965&lt;&gt;"",INT(N965)&lt;INT(C965)),"«Entregado el» es anterior a «Recibido el»",""))))))))))))))</f>
        <v/>
      </c>
      <c r="T965">
        <f>IF(COUNTA(B965:P965)&gt;0,1,0)</f>
        <v>0</v>
      </c>
      <c r="U965" t="str">
        <f>IF(T965=0,"",IF(AND(L965="Recibido",M965=""),IF(C965="","",C965),IF(M965="","",M965)))</f>
        <v/>
      </c>
      <c r="V965" t="str">
        <f>IF(OR(T965=0,NOT(ISNUMBER(MATCH(L965,Ajustes!$B$9:$B$17,0)))),"",IF(INDEX(Ajustes!$C$9:$C$17,MATCH(L965,Ajustes!$B$9:$B$17,0))="","",INDEX(Ajustes!$C$9:$C$17,MATCH(L965,Ajustes!$B$9:$B$17,0))))</f>
        <v/>
      </c>
      <c r="W965">
        <f>IF(AND(T965=1,N965="",OR(L965="Recibido",L965="Confirmado",L965="Preparado",L965="En reparto",L965="Incidencia")),1,0)</f>
        <v>0</v>
      </c>
      <c r="X965">
        <f>IF(S965&lt;&gt;"",1,0)</f>
        <v>0</v>
      </c>
      <c r="Y965">
        <f>IF(A965&lt;&gt;"",1,0)</f>
        <v>0</v>
      </c>
      <c r="Z965">
        <f>IF(T965=1,ROW()-5,0)</f>
        <v>0</v>
      </c>
    </row>
    <row r="966">
      <c r="A966" s="21" t="str">
        <f>IF(T966=0,"",IF(S966&lt;&gt;"","Revisa: "&amp;S966,IF(OR(L966="Cobrado",L966="Anulado"),"",IF(AND(N966="",OR(L966="Recibido",L966="Confirmado",L966="Preparado",L966="En reparto",L966="Incidencia"),ISNUMBER(I966),INT(Ajustes!$C$5)&gt;INT(I966)),"Retrasado",IF(OR(L966="Entregado",L966="Facturado"),IF(AND(ISNUMBER(V966),ISNUMBER(N966),INT(Ajustes!$C$5)-INT(N966)&gt;V966),IF(L966="Entregado","Sin facturar","Cobro vencido"),""),IF(AND(ISNUMBER(V966),ISNUMBER(Q966),Q966&gt;V966),INDEX(Ajustes!$E$9:$E$17,MATCH(L966,Ajustes!$B$9:$B$17,0)),""))))))</f>
        <v/>
      </c>
      <c r="B966" s="22" t="n"/>
      <c r="C966" s="23" t="n"/>
      <c r="D966" s="24" t="n"/>
      <c r="E966" s="25" t="n"/>
      <c r="F966" s="25" t="n"/>
      <c r="G966" s="25" t="n"/>
      <c r="H966" s="26" t="n"/>
      <c r="I966" s="23" t="n"/>
      <c r="J966" s="25" t="n"/>
      <c r="K966" s="25" t="n"/>
      <c r="L966" s="25" t="n"/>
      <c r="M966" s="23" t="n"/>
      <c r="N966" s="23" t="n"/>
      <c r="O966" s="27" t="n"/>
      <c r="P966" s="25" t="n"/>
      <c r="Q966" s="28" t="str">
        <f>IF(OR(T966=0,L966="Cobrado",L966="Anulado",NOT(ISNUMBER(U966))),"",MAX(0,INT(Ajustes!$C$5)-INT(U966)))</f>
        <v/>
      </c>
      <c r="R966" s="28" t="str">
        <f>IF(OR(T966=0,L966="Anulado",NOT(ISNUMBER(N966)),NOT(ISNUMBER(I966))),"",IF(INT(N966)=INT(I966),"Sí",IF(INT(N966)&gt;INT(I966),"Tarde","Antes")))</f>
        <v/>
      </c>
      <c r="S966" t="str">
        <f>IF(T966=0,"",IF(L966="","falta el estado",IF(NOT(ISNUMBER(MATCH(L966,Ajustes!$B$9:$B$17,0))),"el estado no es de la lista",IF(E966="","falta el cliente",IF(OR(AND(C966&lt;&gt;"",NOT(ISNUMBER(C966))),AND(I966&lt;&gt;"",NOT(ISNUMBER(I966))),AND(M966&lt;&gt;"",NOT(ISNUMBER(M966))),AND(N966&lt;&gt;"",NOT(ISNUMBER(N966)))),"hay una fecha mal escrita",IF(AND(H966&lt;&gt;"",NOT(ISNUMBER(H966))),"el importe no es un número",IF(C966="","falta «Recibido el»",IF(AND(L966&lt;&gt;"Recibido",L966&lt;&gt;"Anulado",I966=""),"falta la entrega acordada",IF(AND(L966&lt;&gt;"Recibido",L966&lt;&gt;"Anulado",M966=""),"falta la fecha del estado",IF(AND(OR(L966="Entregado",L966="Facturado",L966="Cobrado"),N966=""),"falta «Entregado el»",IF(AND(N966&lt;&gt;"",OR(L966="Recibido",L966="Confirmado",L966="Preparado",L966="En reparto")),"tiene «Entregado el»: cambia el estado",IF(OR(INT(C966)&gt;INT(Ajustes!$C$5),AND(M966&lt;&gt;"",INT(M966)&gt;INT(Ajustes!$C$5)),AND(N966&lt;&gt;"",INT(N966)&gt;INT(Ajustes!$C$5))),"hay una fecha posterior a hoy",IF(AND(M966&lt;&gt;"",INT(M966)&lt;INT(C966)),"la fecha del estado es anterior a «Recibido el»",IF(AND(N966&lt;&gt;"",INT(N966)&lt;INT(C966)),"«Entregado el» es anterior a «Recibido el»",""))))))))))))))</f>
        <v/>
      </c>
      <c r="T966">
        <f>IF(COUNTA(B966:P966)&gt;0,1,0)</f>
        <v>0</v>
      </c>
      <c r="U966" t="str">
        <f>IF(T966=0,"",IF(AND(L966="Recibido",M966=""),IF(C966="","",C966),IF(M966="","",M966)))</f>
        <v/>
      </c>
      <c r="V966" t="str">
        <f>IF(OR(T966=0,NOT(ISNUMBER(MATCH(L966,Ajustes!$B$9:$B$17,0)))),"",IF(INDEX(Ajustes!$C$9:$C$17,MATCH(L966,Ajustes!$B$9:$B$17,0))="","",INDEX(Ajustes!$C$9:$C$17,MATCH(L966,Ajustes!$B$9:$B$17,0))))</f>
        <v/>
      </c>
      <c r="W966">
        <f>IF(AND(T966=1,N966="",OR(L966="Recibido",L966="Confirmado",L966="Preparado",L966="En reparto",L966="Incidencia")),1,0)</f>
        <v>0</v>
      </c>
      <c r="X966">
        <f>IF(S966&lt;&gt;"",1,0)</f>
        <v>0</v>
      </c>
      <c r="Y966">
        <f>IF(A966&lt;&gt;"",1,0)</f>
        <v>0</v>
      </c>
      <c r="Z966">
        <f>IF(T966=1,ROW()-5,0)</f>
        <v>0</v>
      </c>
    </row>
    <row r="967">
      <c r="A967" s="21" t="str">
        <f>IF(T967=0,"",IF(S967&lt;&gt;"","Revisa: "&amp;S967,IF(OR(L967="Cobrado",L967="Anulado"),"",IF(AND(N967="",OR(L967="Recibido",L967="Confirmado",L967="Preparado",L967="En reparto",L967="Incidencia"),ISNUMBER(I967),INT(Ajustes!$C$5)&gt;INT(I967)),"Retrasado",IF(OR(L967="Entregado",L967="Facturado"),IF(AND(ISNUMBER(V967),ISNUMBER(N967),INT(Ajustes!$C$5)-INT(N967)&gt;V967),IF(L967="Entregado","Sin facturar","Cobro vencido"),""),IF(AND(ISNUMBER(V967),ISNUMBER(Q967),Q967&gt;V967),INDEX(Ajustes!$E$9:$E$17,MATCH(L967,Ajustes!$B$9:$B$17,0)),""))))))</f>
        <v/>
      </c>
      <c r="B967" s="22" t="n"/>
      <c r="C967" s="23" t="n"/>
      <c r="D967" s="24" t="n"/>
      <c r="E967" s="25" t="n"/>
      <c r="F967" s="25" t="n"/>
      <c r="G967" s="25" t="n"/>
      <c r="H967" s="26" t="n"/>
      <c r="I967" s="23" t="n"/>
      <c r="J967" s="25" t="n"/>
      <c r="K967" s="25" t="n"/>
      <c r="L967" s="25" t="n"/>
      <c r="M967" s="23" t="n"/>
      <c r="N967" s="23" t="n"/>
      <c r="O967" s="27" t="n"/>
      <c r="P967" s="25" t="n"/>
      <c r="Q967" s="28" t="str">
        <f>IF(OR(T967=0,L967="Cobrado",L967="Anulado",NOT(ISNUMBER(U967))),"",MAX(0,INT(Ajustes!$C$5)-INT(U967)))</f>
        <v/>
      </c>
      <c r="R967" s="28" t="str">
        <f>IF(OR(T967=0,L967="Anulado",NOT(ISNUMBER(N967)),NOT(ISNUMBER(I967))),"",IF(INT(N967)=INT(I967),"Sí",IF(INT(N967)&gt;INT(I967),"Tarde","Antes")))</f>
        <v/>
      </c>
      <c r="S967" t="str">
        <f>IF(T967=0,"",IF(L967="","falta el estado",IF(NOT(ISNUMBER(MATCH(L967,Ajustes!$B$9:$B$17,0))),"el estado no es de la lista",IF(E967="","falta el cliente",IF(OR(AND(C967&lt;&gt;"",NOT(ISNUMBER(C967))),AND(I967&lt;&gt;"",NOT(ISNUMBER(I967))),AND(M967&lt;&gt;"",NOT(ISNUMBER(M967))),AND(N967&lt;&gt;"",NOT(ISNUMBER(N967)))),"hay una fecha mal escrita",IF(AND(H967&lt;&gt;"",NOT(ISNUMBER(H967))),"el importe no es un número",IF(C967="","falta «Recibido el»",IF(AND(L967&lt;&gt;"Recibido",L967&lt;&gt;"Anulado",I967=""),"falta la entrega acordada",IF(AND(L967&lt;&gt;"Recibido",L967&lt;&gt;"Anulado",M967=""),"falta la fecha del estado",IF(AND(OR(L967="Entregado",L967="Facturado",L967="Cobrado"),N967=""),"falta «Entregado el»",IF(AND(N967&lt;&gt;"",OR(L967="Recibido",L967="Confirmado",L967="Preparado",L967="En reparto")),"tiene «Entregado el»: cambia el estado",IF(OR(INT(C967)&gt;INT(Ajustes!$C$5),AND(M967&lt;&gt;"",INT(M967)&gt;INT(Ajustes!$C$5)),AND(N967&lt;&gt;"",INT(N967)&gt;INT(Ajustes!$C$5))),"hay una fecha posterior a hoy",IF(AND(M967&lt;&gt;"",INT(M967)&lt;INT(C967)),"la fecha del estado es anterior a «Recibido el»",IF(AND(N967&lt;&gt;"",INT(N967)&lt;INT(C967)),"«Entregado el» es anterior a «Recibido el»",""))))))))))))))</f>
        <v/>
      </c>
      <c r="T967">
        <f>IF(COUNTA(B967:P967)&gt;0,1,0)</f>
        <v>0</v>
      </c>
      <c r="U967" t="str">
        <f>IF(T967=0,"",IF(AND(L967="Recibido",M967=""),IF(C967="","",C967),IF(M967="","",M967)))</f>
        <v/>
      </c>
      <c r="V967" t="str">
        <f>IF(OR(T967=0,NOT(ISNUMBER(MATCH(L967,Ajustes!$B$9:$B$17,0)))),"",IF(INDEX(Ajustes!$C$9:$C$17,MATCH(L967,Ajustes!$B$9:$B$17,0))="","",INDEX(Ajustes!$C$9:$C$17,MATCH(L967,Ajustes!$B$9:$B$17,0))))</f>
        <v/>
      </c>
      <c r="W967">
        <f>IF(AND(T967=1,N967="",OR(L967="Recibido",L967="Confirmado",L967="Preparado",L967="En reparto",L967="Incidencia")),1,0)</f>
        <v>0</v>
      </c>
      <c r="X967">
        <f>IF(S967&lt;&gt;"",1,0)</f>
        <v>0</v>
      </c>
      <c r="Y967">
        <f>IF(A967&lt;&gt;"",1,0)</f>
        <v>0</v>
      </c>
      <c r="Z967">
        <f>IF(T967=1,ROW()-5,0)</f>
        <v>0</v>
      </c>
    </row>
    <row r="968">
      <c r="A968" s="21" t="str">
        <f>IF(T968=0,"",IF(S968&lt;&gt;"","Revisa: "&amp;S968,IF(OR(L968="Cobrado",L968="Anulado"),"",IF(AND(N968="",OR(L968="Recibido",L968="Confirmado",L968="Preparado",L968="En reparto",L968="Incidencia"),ISNUMBER(I968),INT(Ajustes!$C$5)&gt;INT(I968)),"Retrasado",IF(OR(L968="Entregado",L968="Facturado"),IF(AND(ISNUMBER(V968),ISNUMBER(N968),INT(Ajustes!$C$5)-INT(N968)&gt;V968),IF(L968="Entregado","Sin facturar","Cobro vencido"),""),IF(AND(ISNUMBER(V968),ISNUMBER(Q968),Q968&gt;V968),INDEX(Ajustes!$E$9:$E$17,MATCH(L968,Ajustes!$B$9:$B$17,0)),""))))))</f>
        <v/>
      </c>
      <c r="B968" s="22" t="n"/>
      <c r="C968" s="23" t="n"/>
      <c r="D968" s="24" t="n"/>
      <c r="E968" s="25" t="n"/>
      <c r="F968" s="25" t="n"/>
      <c r="G968" s="25" t="n"/>
      <c r="H968" s="26" t="n"/>
      <c r="I968" s="23" t="n"/>
      <c r="J968" s="25" t="n"/>
      <c r="K968" s="25" t="n"/>
      <c r="L968" s="25" t="n"/>
      <c r="M968" s="23" t="n"/>
      <c r="N968" s="23" t="n"/>
      <c r="O968" s="27" t="n"/>
      <c r="P968" s="25" t="n"/>
      <c r="Q968" s="28" t="str">
        <f>IF(OR(T968=0,L968="Cobrado",L968="Anulado",NOT(ISNUMBER(U968))),"",MAX(0,INT(Ajustes!$C$5)-INT(U968)))</f>
        <v/>
      </c>
      <c r="R968" s="28" t="str">
        <f>IF(OR(T968=0,L968="Anulado",NOT(ISNUMBER(N968)),NOT(ISNUMBER(I968))),"",IF(INT(N968)=INT(I968),"Sí",IF(INT(N968)&gt;INT(I968),"Tarde","Antes")))</f>
        <v/>
      </c>
      <c r="S968" t="str">
        <f>IF(T968=0,"",IF(L968="","falta el estado",IF(NOT(ISNUMBER(MATCH(L968,Ajustes!$B$9:$B$17,0))),"el estado no es de la lista",IF(E968="","falta el cliente",IF(OR(AND(C968&lt;&gt;"",NOT(ISNUMBER(C968))),AND(I968&lt;&gt;"",NOT(ISNUMBER(I968))),AND(M968&lt;&gt;"",NOT(ISNUMBER(M968))),AND(N968&lt;&gt;"",NOT(ISNUMBER(N968)))),"hay una fecha mal escrita",IF(AND(H968&lt;&gt;"",NOT(ISNUMBER(H968))),"el importe no es un número",IF(C968="","falta «Recibido el»",IF(AND(L968&lt;&gt;"Recibido",L968&lt;&gt;"Anulado",I968=""),"falta la entrega acordada",IF(AND(L968&lt;&gt;"Recibido",L968&lt;&gt;"Anulado",M968=""),"falta la fecha del estado",IF(AND(OR(L968="Entregado",L968="Facturado",L968="Cobrado"),N968=""),"falta «Entregado el»",IF(AND(N968&lt;&gt;"",OR(L968="Recibido",L968="Confirmado",L968="Preparado",L968="En reparto")),"tiene «Entregado el»: cambia el estado",IF(OR(INT(C968)&gt;INT(Ajustes!$C$5),AND(M968&lt;&gt;"",INT(M968)&gt;INT(Ajustes!$C$5)),AND(N968&lt;&gt;"",INT(N968)&gt;INT(Ajustes!$C$5))),"hay una fecha posterior a hoy",IF(AND(M968&lt;&gt;"",INT(M968)&lt;INT(C968)),"la fecha del estado es anterior a «Recibido el»",IF(AND(N968&lt;&gt;"",INT(N968)&lt;INT(C968)),"«Entregado el» es anterior a «Recibido el»",""))))))))))))))</f>
        <v/>
      </c>
      <c r="T968">
        <f>IF(COUNTA(B968:P968)&gt;0,1,0)</f>
        <v>0</v>
      </c>
      <c r="U968" t="str">
        <f>IF(T968=0,"",IF(AND(L968="Recibido",M968=""),IF(C968="","",C968),IF(M968="","",M968)))</f>
        <v/>
      </c>
      <c r="V968" t="str">
        <f>IF(OR(T968=0,NOT(ISNUMBER(MATCH(L968,Ajustes!$B$9:$B$17,0)))),"",IF(INDEX(Ajustes!$C$9:$C$17,MATCH(L968,Ajustes!$B$9:$B$17,0))="","",INDEX(Ajustes!$C$9:$C$17,MATCH(L968,Ajustes!$B$9:$B$17,0))))</f>
        <v/>
      </c>
      <c r="W968">
        <f>IF(AND(T968=1,N968="",OR(L968="Recibido",L968="Confirmado",L968="Preparado",L968="En reparto",L968="Incidencia")),1,0)</f>
        <v>0</v>
      </c>
      <c r="X968">
        <f>IF(S968&lt;&gt;"",1,0)</f>
        <v>0</v>
      </c>
      <c r="Y968">
        <f>IF(A968&lt;&gt;"",1,0)</f>
        <v>0</v>
      </c>
      <c r="Z968">
        <f>IF(T968=1,ROW()-5,0)</f>
        <v>0</v>
      </c>
    </row>
    <row r="969">
      <c r="A969" s="21" t="str">
        <f>IF(T969=0,"",IF(S969&lt;&gt;"","Revisa: "&amp;S969,IF(OR(L969="Cobrado",L969="Anulado"),"",IF(AND(N969="",OR(L969="Recibido",L969="Confirmado",L969="Preparado",L969="En reparto",L969="Incidencia"),ISNUMBER(I969),INT(Ajustes!$C$5)&gt;INT(I969)),"Retrasado",IF(OR(L969="Entregado",L969="Facturado"),IF(AND(ISNUMBER(V969),ISNUMBER(N969),INT(Ajustes!$C$5)-INT(N969)&gt;V969),IF(L969="Entregado","Sin facturar","Cobro vencido"),""),IF(AND(ISNUMBER(V969),ISNUMBER(Q969),Q969&gt;V969),INDEX(Ajustes!$E$9:$E$17,MATCH(L969,Ajustes!$B$9:$B$17,0)),""))))))</f>
        <v/>
      </c>
      <c r="B969" s="22" t="n"/>
      <c r="C969" s="23" t="n"/>
      <c r="D969" s="24" t="n"/>
      <c r="E969" s="25" t="n"/>
      <c r="F969" s="25" t="n"/>
      <c r="G969" s="25" t="n"/>
      <c r="H969" s="26" t="n"/>
      <c r="I969" s="23" t="n"/>
      <c r="J969" s="25" t="n"/>
      <c r="K969" s="25" t="n"/>
      <c r="L969" s="25" t="n"/>
      <c r="M969" s="23" t="n"/>
      <c r="N969" s="23" t="n"/>
      <c r="O969" s="27" t="n"/>
      <c r="P969" s="25" t="n"/>
      <c r="Q969" s="28" t="str">
        <f>IF(OR(T969=0,L969="Cobrado",L969="Anulado",NOT(ISNUMBER(U969))),"",MAX(0,INT(Ajustes!$C$5)-INT(U969)))</f>
        <v/>
      </c>
      <c r="R969" s="28" t="str">
        <f>IF(OR(T969=0,L969="Anulado",NOT(ISNUMBER(N969)),NOT(ISNUMBER(I969))),"",IF(INT(N969)=INT(I969),"Sí",IF(INT(N969)&gt;INT(I969),"Tarde","Antes")))</f>
        <v/>
      </c>
      <c r="S969" t="str">
        <f>IF(T969=0,"",IF(L969="","falta el estado",IF(NOT(ISNUMBER(MATCH(L969,Ajustes!$B$9:$B$17,0))),"el estado no es de la lista",IF(E969="","falta el cliente",IF(OR(AND(C969&lt;&gt;"",NOT(ISNUMBER(C969))),AND(I969&lt;&gt;"",NOT(ISNUMBER(I969))),AND(M969&lt;&gt;"",NOT(ISNUMBER(M969))),AND(N969&lt;&gt;"",NOT(ISNUMBER(N969)))),"hay una fecha mal escrita",IF(AND(H969&lt;&gt;"",NOT(ISNUMBER(H969))),"el importe no es un número",IF(C969="","falta «Recibido el»",IF(AND(L969&lt;&gt;"Recibido",L969&lt;&gt;"Anulado",I969=""),"falta la entrega acordada",IF(AND(L969&lt;&gt;"Recibido",L969&lt;&gt;"Anulado",M969=""),"falta la fecha del estado",IF(AND(OR(L969="Entregado",L969="Facturado",L969="Cobrado"),N969=""),"falta «Entregado el»",IF(AND(N969&lt;&gt;"",OR(L969="Recibido",L969="Confirmado",L969="Preparado",L969="En reparto")),"tiene «Entregado el»: cambia el estado",IF(OR(INT(C969)&gt;INT(Ajustes!$C$5),AND(M969&lt;&gt;"",INT(M969)&gt;INT(Ajustes!$C$5)),AND(N969&lt;&gt;"",INT(N969)&gt;INT(Ajustes!$C$5))),"hay una fecha posterior a hoy",IF(AND(M969&lt;&gt;"",INT(M969)&lt;INT(C969)),"la fecha del estado es anterior a «Recibido el»",IF(AND(N969&lt;&gt;"",INT(N969)&lt;INT(C969)),"«Entregado el» es anterior a «Recibido el»",""))))))))))))))</f>
        <v/>
      </c>
      <c r="T969">
        <f>IF(COUNTA(B969:P969)&gt;0,1,0)</f>
        <v>0</v>
      </c>
      <c r="U969" t="str">
        <f>IF(T969=0,"",IF(AND(L969="Recibido",M969=""),IF(C969="","",C969),IF(M969="","",M969)))</f>
        <v/>
      </c>
      <c r="V969" t="str">
        <f>IF(OR(T969=0,NOT(ISNUMBER(MATCH(L969,Ajustes!$B$9:$B$17,0)))),"",IF(INDEX(Ajustes!$C$9:$C$17,MATCH(L969,Ajustes!$B$9:$B$17,0))="","",INDEX(Ajustes!$C$9:$C$17,MATCH(L969,Ajustes!$B$9:$B$17,0))))</f>
        <v/>
      </c>
      <c r="W969">
        <f>IF(AND(T969=1,N969="",OR(L969="Recibido",L969="Confirmado",L969="Preparado",L969="En reparto",L969="Incidencia")),1,0)</f>
        <v>0</v>
      </c>
      <c r="X969">
        <f>IF(S969&lt;&gt;"",1,0)</f>
        <v>0</v>
      </c>
      <c r="Y969">
        <f>IF(A969&lt;&gt;"",1,0)</f>
        <v>0</v>
      </c>
      <c r="Z969">
        <f>IF(T969=1,ROW()-5,0)</f>
        <v>0</v>
      </c>
    </row>
    <row r="970">
      <c r="A970" s="21" t="str">
        <f>IF(T970=0,"",IF(S970&lt;&gt;"","Revisa: "&amp;S970,IF(OR(L970="Cobrado",L970="Anulado"),"",IF(AND(N970="",OR(L970="Recibido",L970="Confirmado",L970="Preparado",L970="En reparto",L970="Incidencia"),ISNUMBER(I970),INT(Ajustes!$C$5)&gt;INT(I970)),"Retrasado",IF(OR(L970="Entregado",L970="Facturado"),IF(AND(ISNUMBER(V970),ISNUMBER(N970),INT(Ajustes!$C$5)-INT(N970)&gt;V970),IF(L970="Entregado","Sin facturar","Cobro vencido"),""),IF(AND(ISNUMBER(V970),ISNUMBER(Q970),Q970&gt;V970),INDEX(Ajustes!$E$9:$E$17,MATCH(L970,Ajustes!$B$9:$B$17,0)),""))))))</f>
        <v/>
      </c>
      <c r="B970" s="22" t="n"/>
      <c r="C970" s="23" t="n"/>
      <c r="D970" s="24" t="n"/>
      <c r="E970" s="25" t="n"/>
      <c r="F970" s="25" t="n"/>
      <c r="G970" s="25" t="n"/>
      <c r="H970" s="26" t="n"/>
      <c r="I970" s="23" t="n"/>
      <c r="J970" s="25" t="n"/>
      <c r="K970" s="25" t="n"/>
      <c r="L970" s="25" t="n"/>
      <c r="M970" s="23" t="n"/>
      <c r="N970" s="23" t="n"/>
      <c r="O970" s="27" t="n"/>
      <c r="P970" s="25" t="n"/>
      <c r="Q970" s="28" t="str">
        <f>IF(OR(T970=0,L970="Cobrado",L970="Anulado",NOT(ISNUMBER(U970))),"",MAX(0,INT(Ajustes!$C$5)-INT(U970)))</f>
        <v/>
      </c>
      <c r="R970" s="28" t="str">
        <f>IF(OR(T970=0,L970="Anulado",NOT(ISNUMBER(N970)),NOT(ISNUMBER(I970))),"",IF(INT(N970)=INT(I970),"Sí",IF(INT(N970)&gt;INT(I970),"Tarde","Antes")))</f>
        <v/>
      </c>
      <c r="S970" t="str">
        <f>IF(T970=0,"",IF(L970="","falta el estado",IF(NOT(ISNUMBER(MATCH(L970,Ajustes!$B$9:$B$17,0))),"el estado no es de la lista",IF(E970="","falta el cliente",IF(OR(AND(C970&lt;&gt;"",NOT(ISNUMBER(C970))),AND(I970&lt;&gt;"",NOT(ISNUMBER(I970))),AND(M970&lt;&gt;"",NOT(ISNUMBER(M970))),AND(N970&lt;&gt;"",NOT(ISNUMBER(N970)))),"hay una fecha mal escrita",IF(AND(H970&lt;&gt;"",NOT(ISNUMBER(H970))),"el importe no es un número",IF(C970="","falta «Recibido el»",IF(AND(L970&lt;&gt;"Recibido",L970&lt;&gt;"Anulado",I970=""),"falta la entrega acordada",IF(AND(L970&lt;&gt;"Recibido",L970&lt;&gt;"Anulado",M970=""),"falta la fecha del estado",IF(AND(OR(L970="Entregado",L970="Facturado",L970="Cobrado"),N970=""),"falta «Entregado el»",IF(AND(N970&lt;&gt;"",OR(L970="Recibido",L970="Confirmado",L970="Preparado",L970="En reparto")),"tiene «Entregado el»: cambia el estado",IF(OR(INT(C970)&gt;INT(Ajustes!$C$5),AND(M970&lt;&gt;"",INT(M970)&gt;INT(Ajustes!$C$5)),AND(N970&lt;&gt;"",INT(N970)&gt;INT(Ajustes!$C$5))),"hay una fecha posterior a hoy",IF(AND(M970&lt;&gt;"",INT(M970)&lt;INT(C970)),"la fecha del estado es anterior a «Recibido el»",IF(AND(N970&lt;&gt;"",INT(N970)&lt;INT(C970)),"«Entregado el» es anterior a «Recibido el»",""))))))))))))))</f>
        <v/>
      </c>
      <c r="T970">
        <f>IF(COUNTA(B970:P970)&gt;0,1,0)</f>
        <v>0</v>
      </c>
      <c r="U970" t="str">
        <f>IF(T970=0,"",IF(AND(L970="Recibido",M970=""),IF(C970="","",C970),IF(M970="","",M970)))</f>
        <v/>
      </c>
      <c r="V970" t="str">
        <f>IF(OR(T970=0,NOT(ISNUMBER(MATCH(L970,Ajustes!$B$9:$B$17,0)))),"",IF(INDEX(Ajustes!$C$9:$C$17,MATCH(L970,Ajustes!$B$9:$B$17,0))="","",INDEX(Ajustes!$C$9:$C$17,MATCH(L970,Ajustes!$B$9:$B$17,0))))</f>
        <v/>
      </c>
      <c r="W970">
        <f>IF(AND(T970=1,N970="",OR(L970="Recibido",L970="Confirmado",L970="Preparado",L970="En reparto",L970="Incidencia")),1,0)</f>
        <v>0</v>
      </c>
      <c r="X970">
        <f>IF(S970&lt;&gt;"",1,0)</f>
        <v>0</v>
      </c>
      <c r="Y970">
        <f>IF(A970&lt;&gt;"",1,0)</f>
        <v>0</v>
      </c>
      <c r="Z970">
        <f>IF(T970=1,ROW()-5,0)</f>
        <v>0</v>
      </c>
    </row>
    <row r="971">
      <c r="A971" s="21" t="str">
        <f>IF(T971=0,"",IF(S971&lt;&gt;"","Revisa: "&amp;S971,IF(OR(L971="Cobrado",L971="Anulado"),"",IF(AND(N971="",OR(L971="Recibido",L971="Confirmado",L971="Preparado",L971="En reparto",L971="Incidencia"),ISNUMBER(I971),INT(Ajustes!$C$5)&gt;INT(I971)),"Retrasado",IF(OR(L971="Entregado",L971="Facturado"),IF(AND(ISNUMBER(V971),ISNUMBER(N971),INT(Ajustes!$C$5)-INT(N971)&gt;V971),IF(L971="Entregado","Sin facturar","Cobro vencido"),""),IF(AND(ISNUMBER(V971),ISNUMBER(Q971),Q971&gt;V971),INDEX(Ajustes!$E$9:$E$17,MATCH(L971,Ajustes!$B$9:$B$17,0)),""))))))</f>
        <v/>
      </c>
      <c r="B971" s="22" t="n"/>
      <c r="C971" s="23" t="n"/>
      <c r="D971" s="24" t="n"/>
      <c r="E971" s="25" t="n"/>
      <c r="F971" s="25" t="n"/>
      <c r="G971" s="25" t="n"/>
      <c r="H971" s="26" t="n"/>
      <c r="I971" s="23" t="n"/>
      <c r="J971" s="25" t="n"/>
      <c r="K971" s="25" t="n"/>
      <c r="L971" s="25" t="n"/>
      <c r="M971" s="23" t="n"/>
      <c r="N971" s="23" t="n"/>
      <c r="O971" s="27" t="n"/>
      <c r="P971" s="25" t="n"/>
      <c r="Q971" s="28" t="str">
        <f>IF(OR(T971=0,L971="Cobrado",L971="Anulado",NOT(ISNUMBER(U971))),"",MAX(0,INT(Ajustes!$C$5)-INT(U971)))</f>
        <v/>
      </c>
      <c r="R971" s="28" t="str">
        <f>IF(OR(T971=0,L971="Anulado",NOT(ISNUMBER(N971)),NOT(ISNUMBER(I971))),"",IF(INT(N971)=INT(I971),"Sí",IF(INT(N971)&gt;INT(I971),"Tarde","Antes")))</f>
        <v/>
      </c>
      <c r="S971" t="str">
        <f>IF(T971=0,"",IF(L971="","falta el estado",IF(NOT(ISNUMBER(MATCH(L971,Ajustes!$B$9:$B$17,0))),"el estado no es de la lista",IF(E971="","falta el cliente",IF(OR(AND(C971&lt;&gt;"",NOT(ISNUMBER(C971))),AND(I971&lt;&gt;"",NOT(ISNUMBER(I971))),AND(M971&lt;&gt;"",NOT(ISNUMBER(M971))),AND(N971&lt;&gt;"",NOT(ISNUMBER(N971)))),"hay una fecha mal escrita",IF(AND(H971&lt;&gt;"",NOT(ISNUMBER(H971))),"el importe no es un número",IF(C971="","falta «Recibido el»",IF(AND(L971&lt;&gt;"Recibido",L971&lt;&gt;"Anulado",I971=""),"falta la entrega acordada",IF(AND(L971&lt;&gt;"Recibido",L971&lt;&gt;"Anulado",M971=""),"falta la fecha del estado",IF(AND(OR(L971="Entregado",L971="Facturado",L971="Cobrado"),N971=""),"falta «Entregado el»",IF(AND(N971&lt;&gt;"",OR(L971="Recibido",L971="Confirmado",L971="Preparado",L971="En reparto")),"tiene «Entregado el»: cambia el estado",IF(OR(INT(C971)&gt;INT(Ajustes!$C$5),AND(M971&lt;&gt;"",INT(M971)&gt;INT(Ajustes!$C$5)),AND(N971&lt;&gt;"",INT(N971)&gt;INT(Ajustes!$C$5))),"hay una fecha posterior a hoy",IF(AND(M971&lt;&gt;"",INT(M971)&lt;INT(C971)),"la fecha del estado es anterior a «Recibido el»",IF(AND(N971&lt;&gt;"",INT(N971)&lt;INT(C971)),"«Entregado el» es anterior a «Recibido el»",""))))))))))))))</f>
        <v/>
      </c>
      <c r="T971">
        <f>IF(COUNTA(B971:P971)&gt;0,1,0)</f>
        <v>0</v>
      </c>
      <c r="U971" t="str">
        <f>IF(T971=0,"",IF(AND(L971="Recibido",M971=""),IF(C971="","",C971),IF(M971="","",M971)))</f>
        <v/>
      </c>
      <c r="V971" t="str">
        <f>IF(OR(T971=0,NOT(ISNUMBER(MATCH(L971,Ajustes!$B$9:$B$17,0)))),"",IF(INDEX(Ajustes!$C$9:$C$17,MATCH(L971,Ajustes!$B$9:$B$17,0))="","",INDEX(Ajustes!$C$9:$C$17,MATCH(L971,Ajustes!$B$9:$B$17,0))))</f>
        <v/>
      </c>
      <c r="W971">
        <f>IF(AND(T971=1,N971="",OR(L971="Recibido",L971="Confirmado",L971="Preparado",L971="En reparto",L971="Incidencia")),1,0)</f>
        <v>0</v>
      </c>
      <c r="X971">
        <f>IF(S971&lt;&gt;"",1,0)</f>
        <v>0</v>
      </c>
      <c r="Y971">
        <f>IF(A971&lt;&gt;"",1,0)</f>
        <v>0</v>
      </c>
      <c r="Z971">
        <f>IF(T971=1,ROW()-5,0)</f>
        <v>0</v>
      </c>
    </row>
    <row r="972">
      <c r="A972" s="21" t="str">
        <f>IF(T972=0,"",IF(S972&lt;&gt;"","Revisa: "&amp;S972,IF(OR(L972="Cobrado",L972="Anulado"),"",IF(AND(N972="",OR(L972="Recibido",L972="Confirmado",L972="Preparado",L972="En reparto",L972="Incidencia"),ISNUMBER(I972),INT(Ajustes!$C$5)&gt;INT(I972)),"Retrasado",IF(OR(L972="Entregado",L972="Facturado"),IF(AND(ISNUMBER(V972),ISNUMBER(N972),INT(Ajustes!$C$5)-INT(N972)&gt;V972),IF(L972="Entregado","Sin facturar","Cobro vencido"),""),IF(AND(ISNUMBER(V972),ISNUMBER(Q972),Q972&gt;V972),INDEX(Ajustes!$E$9:$E$17,MATCH(L972,Ajustes!$B$9:$B$17,0)),""))))))</f>
        <v/>
      </c>
      <c r="B972" s="22" t="n"/>
      <c r="C972" s="23" t="n"/>
      <c r="D972" s="24" t="n"/>
      <c r="E972" s="25" t="n"/>
      <c r="F972" s="25" t="n"/>
      <c r="G972" s="25" t="n"/>
      <c r="H972" s="26" t="n"/>
      <c r="I972" s="23" t="n"/>
      <c r="J972" s="25" t="n"/>
      <c r="K972" s="25" t="n"/>
      <c r="L972" s="25" t="n"/>
      <c r="M972" s="23" t="n"/>
      <c r="N972" s="23" t="n"/>
      <c r="O972" s="27" t="n"/>
      <c r="P972" s="25" t="n"/>
      <c r="Q972" s="28" t="str">
        <f>IF(OR(T972=0,L972="Cobrado",L972="Anulado",NOT(ISNUMBER(U972))),"",MAX(0,INT(Ajustes!$C$5)-INT(U972)))</f>
        <v/>
      </c>
      <c r="R972" s="28" t="str">
        <f>IF(OR(T972=0,L972="Anulado",NOT(ISNUMBER(N972)),NOT(ISNUMBER(I972))),"",IF(INT(N972)=INT(I972),"Sí",IF(INT(N972)&gt;INT(I972),"Tarde","Antes")))</f>
        <v/>
      </c>
      <c r="S972" t="str">
        <f>IF(T972=0,"",IF(L972="","falta el estado",IF(NOT(ISNUMBER(MATCH(L972,Ajustes!$B$9:$B$17,0))),"el estado no es de la lista",IF(E972="","falta el cliente",IF(OR(AND(C972&lt;&gt;"",NOT(ISNUMBER(C972))),AND(I972&lt;&gt;"",NOT(ISNUMBER(I972))),AND(M972&lt;&gt;"",NOT(ISNUMBER(M972))),AND(N972&lt;&gt;"",NOT(ISNUMBER(N972)))),"hay una fecha mal escrita",IF(AND(H972&lt;&gt;"",NOT(ISNUMBER(H972))),"el importe no es un número",IF(C972="","falta «Recibido el»",IF(AND(L972&lt;&gt;"Recibido",L972&lt;&gt;"Anulado",I972=""),"falta la entrega acordada",IF(AND(L972&lt;&gt;"Recibido",L972&lt;&gt;"Anulado",M972=""),"falta la fecha del estado",IF(AND(OR(L972="Entregado",L972="Facturado",L972="Cobrado"),N972=""),"falta «Entregado el»",IF(AND(N972&lt;&gt;"",OR(L972="Recibido",L972="Confirmado",L972="Preparado",L972="En reparto")),"tiene «Entregado el»: cambia el estado",IF(OR(INT(C972)&gt;INT(Ajustes!$C$5),AND(M972&lt;&gt;"",INT(M972)&gt;INT(Ajustes!$C$5)),AND(N972&lt;&gt;"",INT(N972)&gt;INT(Ajustes!$C$5))),"hay una fecha posterior a hoy",IF(AND(M972&lt;&gt;"",INT(M972)&lt;INT(C972)),"la fecha del estado es anterior a «Recibido el»",IF(AND(N972&lt;&gt;"",INT(N972)&lt;INT(C972)),"«Entregado el» es anterior a «Recibido el»",""))))))))))))))</f>
        <v/>
      </c>
      <c r="T972">
        <f>IF(COUNTA(B972:P972)&gt;0,1,0)</f>
        <v>0</v>
      </c>
      <c r="U972" t="str">
        <f>IF(T972=0,"",IF(AND(L972="Recibido",M972=""),IF(C972="","",C972),IF(M972="","",M972)))</f>
        <v/>
      </c>
      <c r="V972" t="str">
        <f>IF(OR(T972=0,NOT(ISNUMBER(MATCH(L972,Ajustes!$B$9:$B$17,0)))),"",IF(INDEX(Ajustes!$C$9:$C$17,MATCH(L972,Ajustes!$B$9:$B$17,0))="","",INDEX(Ajustes!$C$9:$C$17,MATCH(L972,Ajustes!$B$9:$B$17,0))))</f>
        <v/>
      </c>
      <c r="W972">
        <f>IF(AND(T972=1,N972="",OR(L972="Recibido",L972="Confirmado",L972="Preparado",L972="En reparto",L972="Incidencia")),1,0)</f>
        <v>0</v>
      </c>
      <c r="X972">
        <f>IF(S972&lt;&gt;"",1,0)</f>
        <v>0</v>
      </c>
      <c r="Y972">
        <f>IF(A972&lt;&gt;"",1,0)</f>
        <v>0</v>
      </c>
      <c r="Z972">
        <f>IF(T972=1,ROW()-5,0)</f>
        <v>0</v>
      </c>
    </row>
    <row r="973">
      <c r="A973" s="21" t="str">
        <f>IF(T973=0,"",IF(S973&lt;&gt;"","Revisa: "&amp;S973,IF(OR(L973="Cobrado",L973="Anulado"),"",IF(AND(N973="",OR(L973="Recibido",L973="Confirmado",L973="Preparado",L973="En reparto",L973="Incidencia"),ISNUMBER(I973),INT(Ajustes!$C$5)&gt;INT(I973)),"Retrasado",IF(OR(L973="Entregado",L973="Facturado"),IF(AND(ISNUMBER(V973),ISNUMBER(N973),INT(Ajustes!$C$5)-INT(N973)&gt;V973),IF(L973="Entregado","Sin facturar","Cobro vencido"),""),IF(AND(ISNUMBER(V973),ISNUMBER(Q973),Q973&gt;V973),INDEX(Ajustes!$E$9:$E$17,MATCH(L973,Ajustes!$B$9:$B$17,0)),""))))))</f>
        <v/>
      </c>
      <c r="B973" s="22" t="n"/>
      <c r="C973" s="23" t="n"/>
      <c r="D973" s="24" t="n"/>
      <c r="E973" s="25" t="n"/>
      <c r="F973" s="25" t="n"/>
      <c r="G973" s="25" t="n"/>
      <c r="H973" s="26" t="n"/>
      <c r="I973" s="23" t="n"/>
      <c r="J973" s="25" t="n"/>
      <c r="K973" s="25" t="n"/>
      <c r="L973" s="25" t="n"/>
      <c r="M973" s="23" t="n"/>
      <c r="N973" s="23" t="n"/>
      <c r="O973" s="27" t="n"/>
      <c r="P973" s="25" t="n"/>
      <c r="Q973" s="28" t="str">
        <f>IF(OR(T973=0,L973="Cobrado",L973="Anulado",NOT(ISNUMBER(U973))),"",MAX(0,INT(Ajustes!$C$5)-INT(U973)))</f>
        <v/>
      </c>
      <c r="R973" s="28" t="str">
        <f>IF(OR(T973=0,L973="Anulado",NOT(ISNUMBER(N973)),NOT(ISNUMBER(I973))),"",IF(INT(N973)=INT(I973),"Sí",IF(INT(N973)&gt;INT(I973),"Tarde","Antes")))</f>
        <v/>
      </c>
      <c r="S973" t="str">
        <f>IF(T973=0,"",IF(L973="","falta el estado",IF(NOT(ISNUMBER(MATCH(L973,Ajustes!$B$9:$B$17,0))),"el estado no es de la lista",IF(E973="","falta el cliente",IF(OR(AND(C973&lt;&gt;"",NOT(ISNUMBER(C973))),AND(I973&lt;&gt;"",NOT(ISNUMBER(I973))),AND(M973&lt;&gt;"",NOT(ISNUMBER(M973))),AND(N973&lt;&gt;"",NOT(ISNUMBER(N973)))),"hay una fecha mal escrita",IF(AND(H973&lt;&gt;"",NOT(ISNUMBER(H973))),"el importe no es un número",IF(C973="","falta «Recibido el»",IF(AND(L973&lt;&gt;"Recibido",L973&lt;&gt;"Anulado",I973=""),"falta la entrega acordada",IF(AND(L973&lt;&gt;"Recibido",L973&lt;&gt;"Anulado",M973=""),"falta la fecha del estado",IF(AND(OR(L973="Entregado",L973="Facturado",L973="Cobrado"),N973=""),"falta «Entregado el»",IF(AND(N973&lt;&gt;"",OR(L973="Recibido",L973="Confirmado",L973="Preparado",L973="En reparto")),"tiene «Entregado el»: cambia el estado",IF(OR(INT(C973)&gt;INT(Ajustes!$C$5),AND(M973&lt;&gt;"",INT(M973)&gt;INT(Ajustes!$C$5)),AND(N973&lt;&gt;"",INT(N973)&gt;INT(Ajustes!$C$5))),"hay una fecha posterior a hoy",IF(AND(M973&lt;&gt;"",INT(M973)&lt;INT(C973)),"la fecha del estado es anterior a «Recibido el»",IF(AND(N973&lt;&gt;"",INT(N973)&lt;INT(C973)),"«Entregado el» es anterior a «Recibido el»",""))))))))))))))</f>
        <v/>
      </c>
      <c r="T973">
        <f>IF(COUNTA(B973:P973)&gt;0,1,0)</f>
        <v>0</v>
      </c>
      <c r="U973" t="str">
        <f>IF(T973=0,"",IF(AND(L973="Recibido",M973=""),IF(C973="","",C973),IF(M973="","",M973)))</f>
        <v/>
      </c>
      <c r="V973" t="str">
        <f>IF(OR(T973=0,NOT(ISNUMBER(MATCH(L973,Ajustes!$B$9:$B$17,0)))),"",IF(INDEX(Ajustes!$C$9:$C$17,MATCH(L973,Ajustes!$B$9:$B$17,0))="","",INDEX(Ajustes!$C$9:$C$17,MATCH(L973,Ajustes!$B$9:$B$17,0))))</f>
        <v/>
      </c>
      <c r="W973">
        <f>IF(AND(T973=1,N973="",OR(L973="Recibido",L973="Confirmado",L973="Preparado",L973="En reparto",L973="Incidencia")),1,0)</f>
        <v>0</v>
      </c>
      <c r="X973">
        <f>IF(S973&lt;&gt;"",1,0)</f>
        <v>0</v>
      </c>
      <c r="Y973">
        <f>IF(A973&lt;&gt;"",1,0)</f>
        <v>0</v>
      </c>
      <c r="Z973">
        <f>IF(T973=1,ROW()-5,0)</f>
        <v>0</v>
      </c>
    </row>
    <row r="974">
      <c r="A974" s="21" t="str">
        <f>IF(T974=0,"",IF(S974&lt;&gt;"","Revisa: "&amp;S974,IF(OR(L974="Cobrado",L974="Anulado"),"",IF(AND(N974="",OR(L974="Recibido",L974="Confirmado",L974="Preparado",L974="En reparto",L974="Incidencia"),ISNUMBER(I974),INT(Ajustes!$C$5)&gt;INT(I974)),"Retrasado",IF(OR(L974="Entregado",L974="Facturado"),IF(AND(ISNUMBER(V974),ISNUMBER(N974),INT(Ajustes!$C$5)-INT(N974)&gt;V974),IF(L974="Entregado","Sin facturar","Cobro vencido"),""),IF(AND(ISNUMBER(V974),ISNUMBER(Q974),Q974&gt;V974),INDEX(Ajustes!$E$9:$E$17,MATCH(L974,Ajustes!$B$9:$B$17,0)),""))))))</f>
        <v/>
      </c>
      <c r="B974" s="22" t="n"/>
      <c r="C974" s="23" t="n"/>
      <c r="D974" s="24" t="n"/>
      <c r="E974" s="25" t="n"/>
      <c r="F974" s="25" t="n"/>
      <c r="G974" s="25" t="n"/>
      <c r="H974" s="26" t="n"/>
      <c r="I974" s="23" t="n"/>
      <c r="J974" s="25" t="n"/>
      <c r="K974" s="25" t="n"/>
      <c r="L974" s="25" t="n"/>
      <c r="M974" s="23" t="n"/>
      <c r="N974" s="23" t="n"/>
      <c r="O974" s="27" t="n"/>
      <c r="P974" s="25" t="n"/>
      <c r="Q974" s="28" t="str">
        <f>IF(OR(T974=0,L974="Cobrado",L974="Anulado",NOT(ISNUMBER(U974))),"",MAX(0,INT(Ajustes!$C$5)-INT(U974)))</f>
        <v/>
      </c>
      <c r="R974" s="28" t="str">
        <f>IF(OR(T974=0,L974="Anulado",NOT(ISNUMBER(N974)),NOT(ISNUMBER(I974))),"",IF(INT(N974)=INT(I974),"Sí",IF(INT(N974)&gt;INT(I974),"Tarde","Antes")))</f>
        <v/>
      </c>
      <c r="S974" t="str">
        <f>IF(T974=0,"",IF(L974="","falta el estado",IF(NOT(ISNUMBER(MATCH(L974,Ajustes!$B$9:$B$17,0))),"el estado no es de la lista",IF(E974="","falta el cliente",IF(OR(AND(C974&lt;&gt;"",NOT(ISNUMBER(C974))),AND(I974&lt;&gt;"",NOT(ISNUMBER(I974))),AND(M974&lt;&gt;"",NOT(ISNUMBER(M974))),AND(N974&lt;&gt;"",NOT(ISNUMBER(N974)))),"hay una fecha mal escrita",IF(AND(H974&lt;&gt;"",NOT(ISNUMBER(H974))),"el importe no es un número",IF(C974="","falta «Recibido el»",IF(AND(L974&lt;&gt;"Recibido",L974&lt;&gt;"Anulado",I974=""),"falta la entrega acordada",IF(AND(L974&lt;&gt;"Recibido",L974&lt;&gt;"Anulado",M974=""),"falta la fecha del estado",IF(AND(OR(L974="Entregado",L974="Facturado",L974="Cobrado"),N974=""),"falta «Entregado el»",IF(AND(N974&lt;&gt;"",OR(L974="Recibido",L974="Confirmado",L974="Preparado",L974="En reparto")),"tiene «Entregado el»: cambia el estado",IF(OR(INT(C974)&gt;INT(Ajustes!$C$5),AND(M974&lt;&gt;"",INT(M974)&gt;INT(Ajustes!$C$5)),AND(N974&lt;&gt;"",INT(N974)&gt;INT(Ajustes!$C$5))),"hay una fecha posterior a hoy",IF(AND(M974&lt;&gt;"",INT(M974)&lt;INT(C974)),"la fecha del estado es anterior a «Recibido el»",IF(AND(N974&lt;&gt;"",INT(N974)&lt;INT(C974)),"«Entregado el» es anterior a «Recibido el»",""))))))))))))))</f>
        <v/>
      </c>
      <c r="T974">
        <f>IF(COUNTA(B974:P974)&gt;0,1,0)</f>
        <v>0</v>
      </c>
      <c r="U974" t="str">
        <f>IF(T974=0,"",IF(AND(L974="Recibido",M974=""),IF(C974="","",C974),IF(M974="","",M974)))</f>
        <v/>
      </c>
      <c r="V974" t="str">
        <f>IF(OR(T974=0,NOT(ISNUMBER(MATCH(L974,Ajustes!$B$9:$B$17,0)))),"",IF(INDEX(Ajustes!$C$9:$C$17,MATCH(L974,Ajustes!$B$9:$B$17,0))="","",INDEX(Ajustes!$C$9:$C$17,MATCH(L974,Ajustes!$B$9:$B$17,0))))</f>
        <v/>
      </c>
      <c r="W974">
        <f>IF(AND(T974=1,N974="",OR(L974="Recibido",L974="Confirmado",L974="Preparado",L974="En reparto",L974="Incidencia")),1,0)</f>
        <v>0</v>
      </c>
      <c r="X974">
        <f>IF(S974&lt;&gt;"",1,0)</f>
        <v>0</v>
      </c>
      <c r="Y974">
        <f>IF(A974&lt;&gt;"",1,0)</f>
        <v>0</v>
      </c>
      <c r="Z974">
        <f>IF(T974=1,ROW()-5,0)</f>
        <v>0</v>
      </c>
    </row>
    <row r="975">
      <c r="A975" s="21" t="str">
        <f>IF(T975=0,"",IF(S975&lt;&gt;"","Revisa: "&amp;S975,IF(OR(L975="Cobrado",L975="Anulado"),"",IF(AND(N975="",OR(L975="Recibido",L975="Confirmado",L975="Preparado",L975="En reparto",L975="Incidencia"),ISNUMBER(I975),INT(Ajustes!$C$5)&gt;INT(I975)),"Retrasado",IF(OR(L975="Entregado",L975="Facturado"),IF(AND(ISNUMBER(V975),ISNUMBER(N975),INT(Ajustes!$C$5)-INT(N975)&gt;V975),IF(L975="Entregado","Sin facturar","Cobro vencido"),""),IF(AND(ISNUMBER(V975),ISNUMBER(Q975),Q975&gt;V975),INDEX(Ajustes!$E$9:$E$17,MATCH(L975,Ajustes!$B$9:$B$17,0)),""))))))</f>
        <v/>
      </c>
      <c r="B975" s="22" t="n"/>
      <c r="C975" s="23" t="n"/>
      <c r="D975" s="24" t="n"/>
      <c r="E975" s="25" t="n"/>
      <c r="F975" s="25" t="n"/>
      <c r="G975" s="25" t="n"/>
      <c r="H975" s="26" t="n"/>
      <c r="I975" s="23" t="n"/>
      <c r="J975" s="25" t="n"/>
      <c r="K975" s="25" t="n"/>
      <c r="L975" s="25" t="n"/>
      <c r="M975" s="23" t="n"/>
      <c r="N975" s="23" t="n"/>
      <c r="O975" s="27" t="n"/>
      <c r="P975" s="25" t="n"/>
      <c r="Q975" s="28" t="str">
        <f>IF(OR(T975=0,L975="Cobrado",L975="Anulado",NOT(ISNUMBER(U975))),"",MAX(0,INT(Ajustes!$C$5)-INT(U975)))</f>
        <v/>
      </c>
      <c r="R975" s="28" t="str">
        <f>IF(OR(T975=0,L975="Anulado",NOT(ISNUMBER(N975)),NOT(ISNUMBER(I975))),"",IF(INT(N975)=INT(I975),"Sí",IF(INT(N975)&gt;INT(I975),"Tarde","Antes")))</f>
        <v/>
      </c>
      <c r="S975" t="str">
        <f>IF(T975=0,"",IF(L975="","falta el estado",IF(NOT(ISNUMBER(MATCH(L975,Ajustes!$B$9:$B$17,0))),"el estado no es de la lista",IF(E975="","falta el cliente",IF(OR(AND(C975&lt;&gt;"",NOT(ISNUMBER(C975))),AND(I975&lt;&gt;"",NOT(ISNUMBER(I975))),AND(M975&lt;&gt;"",NOT(ISNUMBER(M975))),AND(N975&lt;&gt;"",NOT(ISNUMBER(N975)))),"hay una fecha mal escrita",IF(AND(H975&lt;&gt;"",NOT(ISNUMBER(H975))),"el importe no es un número",IF(C975="","falta «Recibido el»",IF(AND(L975&lt;&gt;"Recibido",L975&lt;&gt;"Anulado",I975=""),"falta la entrega acordada",IF(AND(L975&lt;&gt;"Recibido",L975&lt;&gt;"Anulado",M975=""),"falta la fecha del estado",IF(AND(OR(L975="Entregado",L975="Facturado",L975="Cobrado"),N975=""),"falta «Entregado el»",IF(AND(N975&lt;&gt;"",OR(L975="Recibido",L975="Confirmado",L975="Preparado",L975="En reparto")),"tiene «Entregado el»: cambia el estado",IF(OR(INT(C975)&gt;INT(Ajustes!$C$5),AND(M975&lt;&gt;"",INT(M975)&gt;INT(Ajustes!$C$5)),AND(N975&lt;&gt;"",INT(N975)&gt;INT(Ajustes!$C$5))),"hay una fecha posterior a hoy",IF(AND(M975&lt;&gt;"",INT(M975)&lt;INT(C975)),"la fecha del estado es anterior a «Recibido el»",IF(AND(N975&lt;&gt;"",INT(N975)&lt;INT(C975)),"«Entregado el» es anterior a «Recibido el»",""))))))))))))))</f>
        <v/>
      </c>
      <c r="T975">
        <f>IF(COUNTA(B975:P975)&gt;0,1,0)</f>
        <v>0</v>
      </c>
      <c r="U975" t="str">
        <f>IF(T975=0,"",IF(AND(L975="Recibido",M975=""),IF(C975="","",C975),IF(M975="","",M975)))</f>
        <v/>
      </c>
      <c r="V975" t="str">
        <f>IF(OR(T975=0,NOT(ISNUMBER(MATCH(L975,Ajustes!$B$9:$B$17,0)))),"",IF(INDEX(Ajustes!$C$9:$C$17,MATCH(L975,Ajustes!$B$9:$B$17,0))="","",INDEX(Ajustes!$C$9:$C$17,MATCH(L975,Ajustes!$B$9:$B$17,0))))</f>
        <v/>
      </c>
      <c r="W975">
        <f>IF(AND(T975=1,N975="",OR(L975="Recibido",L975="Confirmado",L975="Preparado",L975="En reparto",L975="Incidencia")),1,0)</f>
        <v>0</v>
      </c>
      <c r="X975">
        <f>IF(S975&lt;&gt;"",1,0)</f>
        <v>0</v>
      </c>
      <c r="Y975">
        <f>IF(A975&lt;&gt;"",1,0)</f>
        <v>0</v>
      </c>
      <c r="Z975">
        <f>IF(T975=1,ROW()-5,0)</f>
        <v>0</v>
      </c>
    </row>
    <row r="976">
      <c r="A976" s="21" t="str">
        <f>IF(T976=0,"",IF(S976&lt;&gt;"","Revisa: "&amp;S976,IF(OR(L976="Cobrado",L976="Anulado"),"",IF(AND(N976="",OR(L976="Recibido",L976="Confirmado",L976="Preparado",L976="En reparto",L976="Incidencia"),ISNUMBER(I976),INT(Ajustes!$C$5)&gt;INT(I976)),"Retrasado",IF(OR(L976="Entregado",L976="Facturado"),IF(AND(ISNUMBER(V976),ISNUMBER(N976),INT(Ajustes!$C$5)-INT(N976)&gt;V976),IF(L976="Entregado","Sin facturar","Cobro vencido"),""),IF(AND(ISNUMBER(V976),ISNUMBER(Q976),Q976&gt;V976),INDEX(Ajustes!$E$9:$E$17,MATCH(L976,Ajustes!$B$9:$B$17,0)),""))))))</f>
        <v/>
      </c>
      <c r="B976" s="22" t="n"/>
      <c r="C976" s="23" t="n"/>
      <c r="D976" s="24" t="n"/>
      <c r="E976" s="25" t="n"/>
      <c r="F976" s="25" t="n"/>
      <c r="G976" s="25" t="n"/>
      <c r="H976" s="26" t="n"/>
      <c r="I976" s="23" t="n"/>
      <c r="J976" s="25" t="n"/>
      <c r="K976" s="25" t="n"/>
      <c r="L976" s="25" t="n"/>
      <c r="M976" s="23" t="n"/>
      <c r="N976" s="23" t="n"/>
      <c r="O976" s="27" t="n"/>
      <c r="P976" s="25" t="n"/>
      <c r="Q976" s="28" t="str">
        <f>IF(OR(T976=0,L976="Cobrado",L976="Anulado",NOT(ISNUMBER(U976))),"",MAX(0,INT(Ajustes!$C$5)-INT(U976)))</f>
        <v/>
      </c>
      <c r="R976" s="28" t="str">
        <f>IF(OR(T976=0,L976="Anulado",NOT(ISNUMBER(N976)),NOT(ISNUMBER(I976))),"",IF(INT(N976)=INT(I976),"Sí",IF(INT(N976)&gt;INT(I976),"Tarde","Antes")))</f>
        <v/>
      </c>
      <c r="S976" t="str">
        <f>IF(T976=0,"",IF(L976="","falta el estado",IF(NOT(ISNUMBER(MATCH(L976,Ajustes!$B$9:$B$17,0))),"el estado no es de la lista",IF(E976="","falta el cliente",IF(OR(AND(C976&lt;&gt;"",NOT(ISNUMBER(C976))),AND(I976&lt;&gt;"",NOT(ISNUMBER(I976))),AND(M976&lt;&gt;"",NOT(ISNUMBER(M976))),AND(N976&lt;&gt;"",NOT(ISNUMBER(N976)))),"hay una fecha mal escrita",IF(AND(H976&lt;&gt;"",NOT(ISNUMBER(H976))),"el importe no es un número",IF(C976="","falta «Recibido el»",IF(AND(L976&lt;&gt;"Recibido",L976&lt;&gt;"Anulado",I976=""),"falta la entrega acordada",IF(AND(L976&lt;&gt;"Recibido",L976&lt;&gt;"Anulado",M976=""),"falta la fecha del estado",IF(AND(OR(L976="Entregado",L976="Facturado",L976="Cobrado"),N976=""),"falta «Entregado el»",IF(AND(N976&lt;&gt;"",OR(L976="Recibido",L976="Confirmado",L976="Preparado",L976="En reparto")),"tiene «Entregado el»: cambia el estado",IF(OR(INT(C976)&gt;INT(Ajustes!$C$5),AND(M976&lt;&gt;"",INT(M976)&gt;INT(Ajustes!$C$5)),AND(N976&lt;&gt;"",INT(N976)&gt;INT(Ajustes!$C$5))),"hay una fecha posterior a hoy",IF(AND(M976&lt;&gt;"",INT(M976)&lt;INT(C976)),"la fecha del estado es anterior a «Recibido el»",IF(AND(N976&lt;&gt;"",INT(N976)&lt;INT(C976)),"«Entregado el» es anterior a «Recibido el»",""))))))))))))))</f>
        <v/>
      </c>
      <c r="T976">
        <f>IF(COUNTA(B976:P976)&gt;0,1,0)</f>
        <v>0</v>
      </c>
      <c r="U976" t="str">
        <f>IF(T976=0,"",IF(AND(L976="Recibido",M976=""),IF(C976="","",C976),IF(M976="","",M976)))</f>
        <v/>
      </c>
      <c r="V976" t="str">
        <f>IF(OR(T976=0,NOT(ISNUMBER(MATCH(L976,Ajustes!$B$9:$B$17,0)))),"",IF(INDEX(Ajustes!$C$9:$C$17,MATCH(L976,Ajustes!$B$9:$B$17,0))="","",INDEX(Ajustes!$C$9:$C$17,MATCH(L976,Ajustes!$B$9:$B$17,0))))</f>
        <v/>
      </c>
      <c r="W976">
        <f>IF(AND(T976=1,N976="",OR(L976="Recibido",L976="Confirmado",L976="Preparado",L976="En reparto",L976="Incidencia")),1,0)</f>
        <v>0</v>
      </c>
      <c r="X976">
        <f>IF(S976&lt;&gt;"",1,0)</f>
        <v>0</v>
      </c>
      <c r="Y976">
        <f>IF(A976&lt;&gt;"",1,0)</f>
        <v>0</v>
      </c>
      <c r="Z976">
        <f>IF(T976=1,ROW()-5,0)</f>
        <v>0</v>
      </c>
    </row>
    <row r="977">
      <c r="A977" s="21" t="str">
        <f>IF(T977=0,"",IF(S977&lt;&gt;"","Revisa: "&amp;S977,IF(OR(L977="Cobrado",L977="Anulado"),"",IF(AND(N977="",OR(L977="Recibido",L977="Confirmado",L977="Preparado",L977="En reparto",L977="Incidencia"),ISNUMBER(I977),INT(Ajustes!$C$5)&gt;INT(I977)),"Retrasado",IF(OR(L977="Entregado",L977="Facturado"),IF(AND(ISNUMBER(V977),ISNUMBER(N977),INT(Ajustes!$C$5)-INT(N977)&gt;V977),IF(L977="Entregado","Sin facturar","Cobro vencido"),""),IF(AND(ISNUMBER(V977),ISNUMBER(Q977),Q977&gt;V977),INDEX(Ajustes!$E$9:$E$17,MATCH(L977,Ajustes!$B$9:$B$17,0)),""))))))</f>
        <v/>
      </c>
      <c r="B977" s="22" t="n"/>
      <c r="C977" s="23" t="n"/>
      <c r="D977" s="24" t="n"/>
      <c r="E977" s="25" t="n"/>
      <c r="F977" s="25" t="n"/>
      <c r="G977" s="25" t="n"/>
      <c r="H977" s="26" t="n"/>
      <c r="I977" s="23" t="n"/>
      <c r="J977" s="25" t="n"/>
      <c r="K977" s="25" t="n"/>
      <c r="L977" s="25" t="n"/>
      <c r="M977" s="23" t="n"/>
      <c r="N977" s="23" t="n"/>
      <c r="O977" s="27" t="n"/>
      <c r="P977" s="25" t="n"/>
      <c r="Q977" s="28" t="str">
        <f>IF(OR(T977=0,L977="Cobrado",L977="Anulado",NOT(ISNUMBER(U977))),"",MAX(0,INT(Ajustes!$C$5)-INT(U977)))</f>
        <v/>
      </c>
      <c r="R977" s="28" t="str">
        <f>IF(OR(T977=0,L977="Anulado",NOT(ISNUMBER(N977)),NOT(ISNUMBER(I977))),"",IF(INT(N977)=INT(I977),"Sí",IF(INT(N977)&gt;INT(I977),"Tarde","Antes")))</f>
        <v/>
      </c>
      <c r="S977" t="str">
        <f>IF(T977=0,"",IF(L977="","falta el estado",IF(NOT(ISNUMBER(MATCH(L977,Ajustes!$B$9:$B$17,0))),"el estado no es de la lista",IF(E977="","falta el cliente",IF(OR(AND(C977&lt;&gt;"",NOT(ISNUMBER(C977))),AND(I977&lt;&gt;"",NOT(ISNUMBER(I977))),AND(M977&lt;&gt;"",NOT(ISNUMBER(M977))),AND(N977&lt;&gt;"",NOT(ISNUMBER(N977)))),"hay una fecha mal escrita",IF(AND(H977&lt;&gt;"",NOT(ISNUMBER(H977))),"el importe no es un número",IF(C977="","falta «Recibido el»",IF(AND(L977&lt;&gt;"Recibido",L977&lt;&gt;"Anulado",I977=""),"falta la entrega acordada",IF(AND(L977&lt;&gt;"Recibido",L977&lt;&gt;"Anulado",M977=""),"falta la fecha del estado",IF(AND(OR(L977="Entregado",L977="Facturado",L977="Cobrado"),N977=""),"falta «Entregado el»",IF(AND(N977&lt;&gt;"",OR(L977="Recibido",L977="Confirmado",L977="Preparado",L977="En reparto")),"tiene «Entregado el»: cambia el estado",IF(OR(INT(C977)&gt;INT(Ajustes!$C$5),AND(M977&lt;&gt;"",INT(M977)&gt;INT(Ajustes!$C$5)),AND(N977&lt;&gt;"",INT(N977)&gt;INT(Ajustes!$C$5))),"hay una fecha posterior a hoy",IF(AND(M977&lt;&gt;"",INT(M977)&lt;INT(C977)),"la fecha del estado es anterior a «Recibido el»",IF(AND(N977&lt;&gt;"",INT(N977)&lt;INT(C977)),"«Entregado el» es anterior a «Recibido el»",""))))))))))))))</f>
        <v/>
      </c>
      <c r="T977">
        <f>IF(COUNTA(B977:P977)&gt;0,1,0)</f>
        <v>0</v>
      </c>
      <c r="U977" t="str">
        <f>IF(T977=0,"",IF(AND(L977="Recibido",M977=""),IF(C977="","",C977),IF(M977="","",M977)))</f>
        <v/>
      </c>
      <c r="V977" t="str">
        <f>IF(OR(T977=0,NOT(ISNUMBER(MATCH(L977,Ajustes!$B$9:$B$17,0)))),"",IF(INDEX(Ajustes!$C$9:$C$17,MATCH(L977,Ajustes!$B$9:$B$17,0))="","",INDEX(Ajustes!$C$9:$C$17,MATCH(L977,Ajustes!$B$9:$B$17,0))))</f>
        <v/>
      </c>
      <c r="W977">
        <f>IF(AND(T977=1,N977="",OR(L977="Recibido",L977="Confirmado",L977="Preparado",L977="En reparto",L977="Incidencia")),1,0)</f>
        <v>0</v>
      </c>
      <c r="X977">
        <f>IF(S977&lt;&gt;"",1,0)</f>
        <v>0</v>
      </c>
      <c r="Y977">
        <f>IF(A977&lt;&gt;"",1,0)</f>
        <v>0</v>
      </c>
      <c r="Z977">
        <f>IF(T977=1,ROW()-5,0)</f>
        <v>0</v>
      </c>
    </row>
    <row r="978">
      <c r="A978" s="21" t="str">
        <f>IF(T978=0,"",IF(S978&lt;&gt;"","Revisa: "&amp;S978,IF(OR(L978="Cobrado",L978="Anulado"),"",IF(AND(N978="",OR(L978="Recibido",L978="Confirmado",L978="Preparado",L978="En reparto",L978="Incidencia"),ISNUMBER(I978),INT(Ajustes!$C$5)&gt;INT(I978)),"Retrasado",IF(OR(L978="Entregado",L978="Facturado"),IF(AND(ISNUMBER(V978),ISNUMBER(N978),INT(Ajustes!$C$5)-INT(N978)&gt;V978),IF(L978="Entregado","Sin facturar","Cobro vencido"),""),IF(AND(ISNUMBER(V978),ISNUMBER(Q978),Q978&gt;V978),INDEX(Ajustes!$E$9:$E$17,MATCH(L978,Ajustes!$B$9:$B$17,0)),""))))))</f>
        <v/>
      </c>
      <c r="B978" s="22" t="n"/>
      <c r="C978" s="23" t="n"/>
      <c r="D978" s="24" t="n"/>
      <c r="E978" s="25" t="n"/>
      <c r="F978" s="25" t="n"/>
      <c r="G978" s="25" t="n"/>
      <c r="H978" s="26" t="n"/>
      <c r="I978" s="23" t="n"/>
      <c r="J978" s="25" t="n"/>
      <c r="K978" s="25" t="n"/>
      <c r="L978" s="25" t="n"/>
      <c r="M978" s="23" t="n"/>
      <c r="N978" s="23" t="n"/>
      <c r="O978" s="27" t="n"/>
      <c r="P978" s="25" t="n"/>
      <c r="Q978" s="28" t="str">
        <f>IF(OR(T978=0,L978="Cobrado",L978="Anulado",NOT(ISNUMBER(U978))),"",MAX(0,INT(Ajustes!$C$5)-INT(U978)))</f>
        <v/>
      </c>
      <c r="R978" s="28" t="str">
        <f>IF(OR(T978=0,L978="Anulado",NOT(ISNUMBER(N978)),NOT(ISNUMBER(I978))),"",IF(INT(N978)=INT(I978),"Sí",IF(INT(N978)&gt;INT(I978),"Tarde","Antes")))</f>
        <v/>
      </c>
      <c r="S978" t="str">
        <f>IF(T978=0,"",IF(L978="","falta el estado",IF(NOT(ISNUMBER(MATCH(L978,Ajustes!$B$9:$B$17,0))),"el estado no es de la lista",IF(E978="","falta el cliente",IF(OR(AND(C978&lt;&gt;"",NOT(ISNUMBER(C978))),AND(I978&lt;&gt;"",NOT(ISNUMBER(I978))),AND(M978&lt;&gt;"",NOT(ISNUMBER(M978))),AND(N978&lt;&gt;"",NOT(ISNUMBER(N978)))),"hay una fecha mal escrita",IF(AND(H978&lt;&gt;"",NOT(ISNUMBER(H978))),"el importe no es un número",IF(C978="","falta «Recibido el»",IF(AND(L978&lt;&gt;"Recibido",L978&lt;&gt;"Anulado",I978=""),"falta la entrega acordada",IF(AND(L978&lt;&gt;"Recibido",L978&lt;&gt;"Anulado",M978=""),"falta la fecha del estado",IF(AND(OR(L978="Entregado",L978="Facturado",L978="Cobrado"),N978=""),"falta «Entregado el»",IF(AND(N978&lt;&gt;"",OR(L978="Recibido",L978="Confirmado",L978="Preparado",L978="En reparto")),"tiene «Entregado el»: cambia el estado",IF(OR(INT(C978)&gt;INT(Ajustes!$C$5),AND(M978&lt;&gt;"",INT(M978)&gt;INT(Ajustes!$C$5)),AND(N978&lt;&gt;"",INT(N978)&gt;INT(Ajustes!$C$5))),"hay una fecha posterior a hoy",IF(AND(M978&lt;&gt;"",INT(M978)&lt;INT(C978)),"la fecha del estado es anterior a «Recibido el»",IF(AND(N978&lt;&gt;"",INT(N978)&lt;INT(C978)),"«Entregado el» es anterior a «Recibido el»",""))))))))))))))</f>
        <v/>
      </c>
      <c r="T978">
        <f>IF(COUNTA(B978:P978)&gt;0,1,0)</f>
        <v>0</v>
      </c>
      <c r="U978" t="str">
        <f>IF(T978=0,"",IF(AND(L978="Recibido",M978=""),IF(C978="","",C978),IF(M978="","",M978)))</f>
        <v/>
      </c>
      <c r="V978" t="str">
        <f>IF(OR(T978=0,NOT(ISNUMBER(MATCH(L978,Ajustes!$B$9:$B$17,0)))),"",IF(INDEX(Ajustes!$C$9:$C$17,MATCH(L978,Ajustes!$B$9:$B$17,0))="","",INDEX(Ajustes!$C$9:$C$17,MATCH(L978,Ajustes!$B$9:$B$17,0))))</f>
        <v/>
      </c>
      <c r="W978">
        <f>IF(AND(T978=1,N978="",OR(L978="Recibido",L978="Confirmado",L978="Preparado",L978="En reparto",L978="Incidencia")),1,0)</f>
        <v>0</v>
      </c>
      <c r="X978">
        <f>IF(S978&lt;&gt;"",1,0)</f>
        <v>0</v>
      </c>
      <c r="Y978">
        <f>IF(A978&lt;&gt;"",1,0)</f>
        <v>0</v>
      </c>
      <c r="Z978">
        <f>IF(T978=1,ROW()-5,0)</f>
        <v>0</v>
      </c>
    </row>
    <row r="979">
      <c r="A979" s="21" t="str">
        <f>IF(T979=0,"",IF(S979&lt;&gt;"","Revisa: "&amp;S979,IF(OR(L979="Cobrado",L979="Anulado"),"",IF(AND(N979="",OR(L979="Recibido",L979="Confirmado",L979="Preparado",L979="En reparto",L979="Incidencia"),ISNUMBER(I979),INT(Ajustes!$C$5)&gt;INT(I979)),"Retrasado",IF(OR(L979="Entregado",L979="Facturado"),IF(AND(ISNUMBER(V979),ISNUMBER(N979),INT(Ajustes!$C$5)-INT(N979)&gt;V979),IF(L979="Entregado","Sin facturar","Cobro vencido"),""),IF(AND(ISNUMBER(V979),ISNUMBER(Q979),Q979&gt;V979),INDEX(Ajustes!$E$9:$E$17,MATCH(L979,Ajustes!$B$9:$B$17,0)),""))))))</f>
        <v/>
      </c>
      <c r="B979" s="22" t="n"/>
      <c r="C979" s="23" t="n"/>
      <c r="D979" s="24" t="n"/>
      <c r="E979" s="25" t="n"/>
      <c r="F979" s="25" t="n"/>
      <c r="G979" s="25" t="n"/>
      <c r="H979" s="26" t="n"/>
      <c r="I979" s="23" t="n"/>
      <c r="J979" s="25" t="n"/>
      <c r="K979" s="25" t="n"/>
      <c r="L979" s="25" t="n"/>
      <c r="M979" s="23" t="n"/>
      <c r="N979" s="23" t="n"/>
      <c r="O979" s="27" t="n"/>
      <c r="P979" s="25" t="n"/>
      <c r="Q979" s="28" t="str">
        <f>IF(OR(T979=0,L979="Cobrado",L979="Anulado",NOT(ISNUMBER(U979))),"",MAX(0,INT(Ajustes!$C$5)-INT(U979)))</f>
        <v/>
      </c>
      <c r="R979" s="28" t="str">
        <f>IF(OR(T979=0,L979="Anulado",NOT(ISNUMBER(N979)),NOT(ISNUMBER(I979))),"",IF(INT(N979)=INT(I979),"Sí",IF(INT(N979)&gt;INT(I979),"Tarde","Antes")))</f>
        <v/>
      </c>
      <c r="S979" t="str">
        <f>IF(T979=0,"",IF(L979="","falta el estado",IF(NOT(ISNUMBER(MATCH(L979,Ajustes!$B$9:$B$17,0))),"el estado no es de la lista",IF(E979="","falta el cliente",IF(OR(AND(C979&lt;&gt;"",NOT(ISNUMBER(C979))),AND(I979&lt;&gt;"",NOT(ISNUMBER(I979))),AND(M979&lt;&gt;"",NOT(ISNUMBER(M979))),AND(N979&lt;&gt;"",NOT(ISNUMBER(N979)))),"hay una fecha mal escrita",IF(AND(H979&lt;&gt;"",NOT(ISNUMBER(H979))),"el importe no es un número",IF(C979="","falta «Recibido el»",IF(AND(L979&lt;&gt;"Recibido",L979&lt;&gt;"Anulado",I979=""),"falta la entrega acordada",IF(AND(L979&lt;&gt;"Recibido",L979&lt;&gt;"Anulado",M979=""),"falta la fecha del estado",IF(AND(OR(L979="Entregado",L979="Facturado",L979="Cobrado"),N979=""),"falta «Entregado el»",IF(AND(N979&lt;&gt;"",OR(L979="Recibido",L979="Confirmado",L979="Preparado",L979="En reparto")),"tiene «Entregado el»: cambia el estado",IF(OR(INT(C979)&gt;INT(Ajustes!$C$5),AND(M979&lt;&gt;"",INT(M979)&gt;INT(Ajustes!$C$5)),AND(N979&lt;&gt;"",INT(N979)&gt;INT(Ajustes!$C$5))),"hay una fecha posterior a hoy",IF(AND(M979&lt;&gt;"",INT(M979)&lt;INT(C979)),"la fecha del estado es anterior a «Recibido el»",IF(AND(N979&lt;&gt;"",INT(N979)&lt;INT(C979)),"«Entregado el» es anterior a «Recibido el»",""))))))))))))))</f>
        <v/>
      </c>
      <c r="T979">
        <f>IF(COUNTA(B979:P979)&gt;0,1,0)</f>
        <v>0</v>
      </c>
      <c r="U979" t="str">
        <f>IF(T979=0,"",IF(AND(L979="Recibido",M979=""),IF(C979="","",C979),IF(M979="","",M979)))</f>
        <v/>
      </c>
      <c r="V979" t="str">
        <f>IF(OR(T979=0,NOT(ISNUMBER(MATCH(L979,Ajustes!$B$9:$B$17,0)))),"",IF(INDEX(Ajustes!$C$9:$C$17,MATCH(L979,Ajustes!$B$9:$B$17,0))="","",INDEX(Ajustes!$C$9:$C$17,MATCH(L979,Ajustes!$B$9:$B$17,0))))</f>
        <v/>
      </c>
      <c r="W979">
        <f>IF(AND(T979=1,N979="",OR(L979="Recibido",L979="Confirmado",L979="Preparado",L979="En reparto",L979="Incidencia")),1,0)</f>
        <v>0</v>
      </c>
      <c r="X979">
        <f>IF(S979&lt;&gt;"",1,0)</f>
        <v>0</v>
      </c>
      <c r="Y979">
        <f>IF(A979&lt;&gt;"",1,0)</f>
        <v>0</v>
      </c>
      <c r="Z979">
        <f>IF(T979=1,ROW()-5,0)</f>
        <v>0</v>
      </c>
    </row>
    <row r="980">
      <c r="A980" s="21" t="str">
        <f>IF(T980=0,"",IF(S980&lt;&gt;"","Revisa: "&amp;S980,IF(OR(L980="Cobrado",L980="Anulado"),"",IF(AND(N980="",OR(L980="Recibido",L980="Confirmado",L980="Preparado",L980="En reparto",L980="Incidencia"),ISNUMBER(I980),INT(Ajustes!$C$5)&gt;INT(I980)),"Retrasado",IF(OR(L980="Entregado",L980="Facturado"),IF(AND(ISNUMBER(V980),ISNUMBER(N980),INT(Ajustes!$C$5)-INT(N980)&gt;V980),IF(L980="Entregado","Sin facturar","Cobro vencido"),""),IF(AND(ISNUMBER(V980),ISNUMBER(Q980),Q980&gt;V980),INDEX(Ajustes!$E$9:$E$17,MATCH(L980,Ajustes!$B$9:$B$17,0)),""))))))</f>
        <v/>
      </c>
      <c r="B980" s="22" t="n"/>
      <c r="C980" s="23" t="n"/>
      <c r="D980" s="24" t="n"/>
      <c r="E980" s="25" t="n"/>
      <c r="F980" s="25" t="n"/>
      <c r="G980" s="25" t="n"/>
      <c r="H980" s="26" t="n"/>
      <c r="I980" s="23" t="n"/>
      <c r="J980" s="25" t="n"/>
      <c r="K980" s="25" t="n"/>
      <c r="L980" s="25" t="n"/>
      <c r="M980" s="23" t="n"/>
      <c r="N980" s="23" t="n"/>
      <c r="O980" s="27" t="n"/>
      <c r="P980" s="25" t="n"/>
      <c r="Q980" s="28" t="str">
        <f>IF(OR(T980=0,L980="Cobrado",L980="Anulado",NOT(ISNUMBER(U980))),"",MAX(0,INT(Ajustes!$C$5)-INT(U980)))</f>
        <v/>
      </c>
      <c r="R980" s="28" t="str">
        <f>IF(OR(T980=0,L980="Anulado",NOT(ISNUMBER(N980)),NOT(ISNUMBER(I980))),"",IF(INT(N980)=INT(I980),"Sí",IF(INT(N980)&gt;INT(I980),"Tarde","Antes")))</f>
        <v/>
      </c>
      <c r="S980" t="str">
        <f>IF(T980=0,"",IF(L980="","falta el estado",IF(NOT(ISNUMBER(MATCH(L980,Ajustes!$B$9:$B$17,0))),"el estado no es de la lista",IF(E980="","falta el cliente",IF(OR(AND(C980&lt;&gt;"",NOT(ISNUMBER(C980))),AND(I980&lt;&gt;"",NOT(ISNUMBER(I980))),AND(M980&lt;&gt;"",NOT(ISNUMBER(M980))),AND(N980&lt;&gt;"",NOT(ISNUMBER(N980)))),"hay una fecha mal escrita",IF(AND(H980&lt;&gt;"",NOT(ISNUMBER(H980))),"el importe no es un número",IF(C980="","falta «Recibido el»",IF(AND(L980&lt;&gt;"Recibido",L980&lt;&gt;"Anulado",I980=""),"falta la entrega acordada",IF(AND(L980&lt;&gt;"Recibido",L980&lt;&gt;"Anulado",M980=""),"falta la fecha del estado",IF(AND(OR(L980="Entregado",L980="Facturado",L980="Cobrado"),N980=""),"falta «Entregado el»",IF(AND(N980&lt;&gt;"",OR(L980="Recibido",L980="Confirmado",L980="Preparado",L980="En reparto")),"tiene «Entregado el»: cambia el estado",IF(OR(INT(C980)&gt;INT(Ajustes!$C$5),AND(M980&lt;&gt;"",INT(M980)&gt;INT(Ajustes!$C$5)),AND(N980&lt;&gt;"",INT(N980)&gt;INT(Ajustes!$C$5))),"hay una fecha posterior a hoy",IF(AND(M980&lt;&gt;"",INT(M980)&lt;INT(C980)),"la fecha del estado es anterior a «Recibido el»",IF(AND(N980&lt;&gt;"",INT(N980)&lt;INT(C980)),"«Entregado el» es anterior a «Recibido el»",""))))))))))))))</f>
        <v/>
      </c>
      <c r="T980">
        <f>IF(COUNTA(B980:P980)&gt;0,1,0)</f>
        <v>0</v>
      </c>
      <c r="U980" t="str">
        <f>IF(T980=0,"",IF(AND(L980="Recibido",M980=""),IF(C980="","",C980),IF(M980="","",M980)))</f>
        <v/>
      </c>
      <c r="V980" t="str">
        <f>IF(OR(T980=0,NOT(ISNUMBER(MATCH(L980,Ajustes!$B$9:$B$17,0)))),"",IF(INDEX(Ajustes!$C$9:$C$17,MATCH(L980,Ajustes!$B$9:$B$17,0))="","",INDEX(Ajustes!$C$9:$C$17,MATCH(L980,Ajustes!$B$9:$B$17,0))))</f>
        <v/>
      </c>
      <c r="W980">
        <f>IF(AND(T980=1,N980="",OR(L980="Recibido",L980="Confirmado",L980="Preparado",L980="En reparto",L980="Incidencia")),1,0)</f>
        <v>0</v>
      </c>
      <c r="X980">
        <f>IF(S980&lt;&gt;"",1,0)</f>
        <v>0</v>
      </c>
      <c r="Y980">
        <f>IF(A980&lt;&gt;"",1,0)</f>
        <v>0</v>
      </c>
      <c r="Z980">
        <f>IF(T980=1,ROW()-5,0)</f>
        <v>0</v>
      </c>
    </row>
    <row r="981">
      <c r="A981" s="21" t="str">
        <f>IF(T981=0,"",IF(S981&lt;&gt;"","Revisa: "&amp;S981,IF(OR(L981="Cobrado",L981="Anulado"),"",IF(AND(N981="",OR(L981="Recibido",L981="Confirmado",L981="Preparado",L981="En reparto",L981="Incidencia"),ISNUMBER(I981),INT(Ajustes!$C$5)&gt;INT(I981)),"Retrasado",IF(OR(L981="Entregado",L981="Facturado"),IF(AND(ISNUMBER(V981),ISNUMBER(N981),INT(Ajustes!$C$5)-INT(N981)&gt;V981),IF(L981="Entregado","Sin facturar","Cobro vencido"),""),IF(AND(ISNUMBER(V981),ISNUMBER(Q981),Q981&gt;V981),INDEX(Ajustes!$E$9:$E$17,MATCH(L981,Ajustes!$B$9:$B$17,0)),""))))))</f>
        <v/>
      </c>
      <c r="B981" s="22" t="n"/>
      <c r="C981" s="23" t="n"/>
      <c r="D981" s="24" t="n"/>
      <c r="E981" s="25" t="n"/>
      <c r="F981" s="25" t="n"/>
      <c r="G981" s="25" t="n"/>
      <c r="H981" s="26" t="n"/>
      <c r="I981" s="23" t="n"/>
      <c r="J981" s="25" t="n"/>
      <c r="K981" s="25" t="n"/>
      <c r="L981" s="25" t="n"/>
      <c r="M981" s="23" t="n"/>
      <c r="N981" s="23" t="n"/>
      <c r="O981" s="27" t="n"/>
      <c r="P981" s="25" t="n"/>
      <c r="Q981" s="28" t="str">
        <f>IF(OR(T981=0,L981="Cobrado",L981="Anulado",NOT(ISNUMBER(U981))),"",MAX(0,INT(Ajustes!$C$5)-INT(U981)))</f>
        <v/>
      </c>
      <c r="R981" s="28" t="str">
        <f>IF(OR(T981=0,L981="Anulado",NOT(ISNUMBER(N981)),NOT(ISNUMBER(I981))),"",IF(INT(N981)=INT(I981),"Sí",IF(INT(N981)&gt;INT(I981),"Tarde","Antes")))</f>
        <v/>
      </c>
      <c r="S981" t="str">
        <f>IF(T981=0,"",IF(L981="","falta el estado",IF(NOT(ISNUMBER(MATCH(L981,Ajustes!$B$9:$B$17,0))),"el estado no es de la lista",IF(E981="","falta el cliente",IF(OR(AND(C981&lt;&gt;"",NOT(ISNUMBER(C981))),AND(I981&lt;&gt;"",NOT(ISNUMBER(I981))),AND(M981&lt;&gt;"",NOT(ISNUMBER(M981))),AND(N981&lt;&gt;"",NOT(ISNUMBER(N981)))),"hay una fecha mal escrita",IF(AND(H981&lt;&gt;"",NOT(ISNUMBER(H981))),"el importe no es un número",IF(C981="","falta «Recibido el»",IF(AND(L981&lt;&gt;"Recibido",L981&lt;&gt;"Anulado",I981=""),"falta la entrega acordada",IF(AND(L981&lt;&gt;"Recibido",L981&lt;&gt;"Anulado",M981=""),"falta la fecha del estado",IF(AND(OR(L981="Entregado",L981="Facturado",L981="Cobrado"),N981=""),"falta «Entregado el»",IF(AND(N981&lt;&gt;"",OR(L981="Recibido",L981="Confirmado",L981="Preparado",L981="En reparto")),"tiene «Entregado el»: cambia el estado",IF(OR(INT(C981)&gt;INT(Ajustes!$C$5),AND(M981&lt;&gt;"",INT(M981)&gt;INT(Ajustes!$C$5)),AND(N981&lt;&gt;"",INT(N981)&gt;INT(Ajustes!$C$5))),"hay una fecha posterior a hoy",IF(AND(M981&lt;&gt;"",INT(M981)&lt;INT(C981)),"la fecha del estado es anterior a «Recibido el»",IF(AND(N981&lt;&gt;"",INT(N981)&lt;INT(C981)),"«Entregado el» es anterior a «Recibido el»",""))))))))))))))</f>
        <v/>
      </c>
      <c r="T981">
        <f>IF(COUNTA(B981:P981)&gt;0,1,0)</f>
        <v>0</v>
      </c>
      <c r="U981" t="str">
        <f>IF(T981=0,"",IF(AND(L981="Recibido",M981=""),IF(C981="","",C981),IF(M981="","",M981)))</f>
        <v/>
      </c>
      <c r="V981" t="str">
        <f>IF(OR(T981=0,NOT(ISNUMBER(MATCH(L981,Ajustes!$B$9:$B$17,0)))),"",IF(INDEX(Ajustes!$C$9:$C$17,MATCH(L981,Ajustes!$B$9:$B$17,0))="","",INDEX(Ajustes!$C$9:$C$17,MATCH(L981,Ajustes!$B$9:$B$17,0))))</f>
        <v/>
      </c>
      <c r="W981">
        <f>IF(AND(T981=1,N981="",OR(L981="Recibido",L981="Confirmado",L981="Preparado",L981="En reparto",L981="Incidencia")),1,0)</f>
        <v>0</v>
      </c>
      <c r="X981">
        <f>IF(S981&lt;&gt;"",1,0)</f>
        <v>0</v>
      </c>
      <c r="Y981">
        <f>IF(A981&lt;&gt;"",1,0)</f>
        <v>0</v>
      </c>
      <c r="Z981">
        <f>IF(T981=1,ROW()-5,0)</f>
        <v>0</v>
      </c>
    </row>
    <row r="982">
      <c r="A982" s="21" t="str">
        <f>IF(T982=0,"",IF(S982&lt;&gt;"","Revisa: "&amp;S982,IF(OR(L982="Cobrado",L982="Anulado"),"",IF(AND(N982="",OR(L982="Recibido",L982="Confirmado",L982="Preparado",L982="En reparto",L982="Incidencia"),ISNUMBER(I982),INT(Ajustes!$C$5)&gt;INT(I982)),"Retrasado",IF(OR(L982="Entregado",L982="Facturado"),IF(AND(ISNUMBER(V982),ISNUMBER(N982),INT(Ajustes!$C$5)-INT(N982)&gt;V982),IF(L982="Entregado","Sin facturar","Cobro vencido"),""),IF(AND(ISNUMBER(V982),ISNUMBER(Q982),Q982&gt;V982),INDEX(Ajustes!$E$9:$E$17,MATCH(L982,Ajustes!$B$9:$B$17,0)),""))))))</f>
        <v/>
      </c>
      <c r="B982" s="22" t="n"/>
      <c r="C982" s="23" t="n"/>
      <c r="D982" s="24" t="n"/>
      <c r="E982" s="25" t="n"/>
      <c r="F982" s="25" t="n"/>
      <c r="G982" s="25" t="n"/>
      <c r="H982" s="26" t="n"/>
      <c r="I982" s="23" t="n"/>
      <c r="J982" s="25" t="n"/>
      <c r="K982" s="25" t="n"/>
      <c r="L982" s="25" t="n"/>
      <c r="M982" s="23" t="n"/>
      <c r="N982" s="23" t="n"/>
      <c r="O982" s="27" t="n"/>
      <c r="P982" s="25" t="n"/>
      <c r="Q982" s="28" t="str">
        <f>IF(OR(T982=0,L982="Cobrado",L982="Anulado",NOT(ISNUMBER(U982))),"",MAX(0,INT(Ajustes!$C$5)-INT(U982)))</f>
        <v/>
      </c>
      <c r="R982" s="28" t="str">
        <f>IF(OR(T982=0,L982="Anulado",NOT(ISNUMBER(N982)),NOT(ISNUMBER(I982))),"",IF(INT(N982)=INT(I982),"Sí",IF(INT(N982)&gt;INT(I982),"Tarde","Antes")))</f>
        <v/>
      </c>
      <c r="S982" t="str">
        <f>IF(T982=0,"",IF(L982="","falta el estado",IF(NOT(ISNUMBER(MATCH(L982,Ajustes!$B$9:$B$17,0))),"el estado no es de la lista",IF(E982="","falta el cliente",IF(OR(AND(C982&lt;&gt;"",NOT(ISNUMBER(C982))),AND(I982&lt;&gt;"",NOT(ISNUMBER(I982))),AND(M982&lt;&gt;"",NOT(ISNUMBER(M982))),AND(N982&lt;&gt;"",NOT(ISNUMBER(N982)))),"hay una fecha mal escrita",IF(AND(H982&lt;&gt;"",NOT(ISNUMBER(H982))),"el importe no es un número",IF(C982="","falta «Recibido el»",IF(AND(L982&lt;&gt;"Recibido",L982&lt;&gt;"Anulado",I982=""),"falta la entrega acordada",IF(AND(L982&lt;&gt;"Recibido",L982&lt;&gt;"Anulado",M982=""),"falta la fecha del estado",IF(AND(OR(L982="Entregado",L982="Facturado",L982="Cobrado"),N982=""),"falta «Entregado el»",IF(AND(N982&lt;&gt;"",OR(L982="Recibido",L982="Confirmado",L982="Preparado",L982="En reparto")),"tiene «Entregado el»: cambia el estado",IF(OR(INT(C982)&gt;INT(Ajustes!$C$5),AND(M982&lt;&gt;"",INT(M982)&gt;INT(Ajustes!$C$5)),AND(N982&lt;&gt;"",INT(N982)&gt;INT(Ajustes!$C$5))),"hay una fecha posterior a hoy",IF(AND(M982&lt;&gt;"",INT(M982)&lt;INT(C982)),"la fecha del estado es anterior a «Recibido el»",IF(AND(N982&lt;&gt;"",INT(N982)&lt;INT(C982)),"«Entregado el» es anterior a «Recibido el»",""))))))))))))))</f>
        <v/>
      </c>
      <c r="T982">
        <f>IF(COUNTA(B982:P982)&gt;0,1,0)</f>
        <v>0</v>
      </c>
      <c r="U982" t="str">
        <f>IF(T982=0,"",IF(AND(L982="Recibido",M982=""),IF(C982="","",C982),IF(M982="","",M982)))</f>
        <v/>
      </c>
      <c r="V982" t="str">
        <f>IF(OR(T982=0,NOT(ISNUMBER(MATCH(L982,Ajustes!$B$9:$B$17,0)))),"",IF(INDEX(Ajustes!$C$9:$C$17,MATCH(L982,Ajustes!$B$9:$B$17,0))="","",INDEX(Ajustes!$C$9:$C$17,MATCH(L982,Ajustes!$B$9:$B$17,0))))</f>
        <v/>
      </c>
      <c r="W982">
        <f>IF(AND(T982=1,N982="",OR(L982="Recibido",L982="Confirmado",L982="Preparado",L982="En reparto",L982="Incidencia")),1,0)</f>
        <v>0</v>
      </c>
      <c r="X982">
        <f>IF(S982&lt;&gt;"",1,0)</f>
        <v>0</v>
      </c>
      <c r="Y982">
        <f>IF(A982&lt;&gt;"",1,0)</f>
        <v>0</v>
      </c>
      <c r="Z982">
        <f>IF(T982=1,ROW()-5,0)</f>
        <v>0</v>
      </c>
    </row>
    <row r="983">
      <c r="A983" s="21" t="str">
        <f>IF(T983=0,"",IF(S983&lt;&gt;"","Revisa: "&amp;S983,IF(OR(L983="Cobrado",L983="Anulado"),"",IF(AND(N983="",OR(L983="Recibido",L983="Confirmado",L983="Preparado",L983="En reparto",L983="Incidencia"),ISNUMBER(I983),INT(Ajustes!$C$5)&gt;INT(I983)),"Retrasado",IF(OR(L983="Entregado",L983="Facturado"),IF(AND(ISNUMBER(V983),ISNUMBER(N983),INT(Ajustes!$C$5)-INT(N983)&gt;V983),IF(L983="Entregado","Sin facturar","Cobro vencido"),""),IF(AND(ISNUMBER(V983),ISNUMBER(Q983),Q983&gt;V983),INDEX(Ajustes!$E$9:$E$17,MATCH(L983,Ajustes!$B$9:$B$17,0)),""))))))</f>
        <v/>
      </c>
      <c r="B983" s="22" t="n"/>
      <c r="C983" s="23" t="n"/>
      <c r="D983" s="24" t="n"/>
      <c r="E983" s="25" t="n"/>
      <c r="F983" s="25" t="n"/>
      <c r="G983" s="25" t="n"/>
      <c r="H983" s="26" t="n"/>
      <c r="I983" s="23" t="n"/>
      <c r="J983" s="25" t="n"/>
      <c r="K983" s="25" t="n"/>
      <c r="L983" s="25" t="n"/>
      <c r="M983" s="23" t="n"/>
      <c r="N983" s="23" t="n"/>
      <c r="O983" s="27" t="n"/>
      <c r="P983" s="25" t="n"/>
      <c r="Q983" s="28" t="str">
        <f>IF(OR(T983=0,L983="Cobrado",L983="Anulado",NOT(ISNUMBER(U983))),"",MAX(0,INT(Ajustes!$C$5)-INT(U983)))</f>
        <v/>
      </c>
      <c r="R983" s="28" t="str">
        <f>IF(OR(T983=0,L983="Anulado",NOT(ISNUMBER(N983)),NOT(ISNUMBER(I983))),"",IF(INT(N983)=INT(I983),"Sí",IF(INT(N983)&gt;INT(I983),"Tarde","Antes")))</f>
        <v/>
      </c>
      <c r="S983" t="str">
        <f>IF(T983=0,"",IF(L983="","falta el estado",IF(NOT(ISNUMBER(MATCH(L983,Ajustes!$B$9:$B$17,0))),"el estado no es de la lista",IF(E983="","falta el cliente",IF(OR(AND(C983&lt;&gt;"",NOT(ISNUMBER(C983))),AND(I983&lt;&gt;"",NOT(ISNUMBER(I983))),AND(M983&lt;&gt;"",NOT(ISNUMBER(M983))),AND(N983&lt;&gt;"",NOT(ISNUMBER(N983)))),"hay una fecha mal escrita",IF(AND(H983&lt;&gt;"",NOT(ISNUMBER(H983))),"el importe no es un número",IF(C983="","falta «Recibido el»",IF(AND(L983&lt;&gt;"Recibido",L983&lt;&gt;"Anulado",I983=""),"falta la entrega acordada",IF(AND(L983&lt;&gt;"Recibido",L983&lt;&gt;"Anulado",M983=""),"falta la fecha del estado",IF(AND(OR(L983="Entregado",L983="Facturado",L983="Cobrado"),N983=""),"falta «Entregado el»",IF(AND(N983&lt;&gt;"",OR(L983="Recibido",L983="Confirmado",L983="Preparado",L983="En reparto")),"tiene «Entregado el»: cambia el estado",IF(OR(INT(C983)&gt;INT(Ajustes!$C$5),AND(M983&lt;&gt;"",INT(M983)&gt;INT(Ajustes!$C$5)),AND(N983&lt;&gt;"",INT(N983)&gt;INT(Ajustes!$C$5))),"hay una fecha posterior a hoy",IF(AND(M983&lt;&gt;"",INT(M983)&lt;INT(C983)),"la fecha del estado es anterior a «Recibido el»",IF(AND(N983&lt;&gt;"",INT(N983)&lt;INT(C983)),"«Entregado el» es anterior a «Recibido el»",""))))))))))))))</f>
        <v/>
      </c>
      <c r="T983">
        <f>IF(COUNTA(B983:P983)&gt;0,1,0)</f>
        <v>0</v>
      </c>
      <c r="U983" t="str">
        <f>IF(T983=0,"",IF(AND(L983="Recibido",M983=""),IF(C983="","",C983),IF(M983="","",M983)))</f>
        <v/>
      </c>
      <c r="V983" t="str">
        <f>IF(OR(T983=0,NOT(ISNUMBER(MATCH(L983,Ajustes!$B$9:$B$17,0)))),"",IF(INDEX(Ajustes!$C$9:$C$17,MATCH(L983,Ajustes!$B$9:$B$17,0))="","",INDEX(Ajustes!$C$9:$C$17,MATCH(L983,Ajustes!$B$9:$B$17,0))))</f>
        <v/>
      </c>
      <c r="W983">
        <f>IF(AND(T983=1,N983="",OR(L983="Recibido",L983="Confirmado",L983="Preparado",L983="En reparto",L983="Incidencia")),1,0)</f>
        <v>0</v>
      </c>
      <c r="X983">
        <f>IF(S983&lt;&gt;"",1,0)</f>
        <v>0</v>
      </c>
      <c r="Y983">
        <f>IF(A983&lt;&gt;"",1,0)</f>
        <v>0</v>
      </c>
      <c r="Z983">
        <f>IF(T983=1,ROW()-5,0)</f>
        <v>0</v>
      </c>
    </row>
    <row r="984">
      <c r="A984" s="21" t="str">
        <f>IF(T984=0,"",IF(S984&lt;&gt;"","Revisa: "&amp;S984,IF(OR(L984="Cobrado",L984="Anulado"),"",IF(AND(N984="",OR(L984="Recibido",L984="Confirmado",L984="Preparado",L984="En reparto",L984="Incidencia"),ISNUMBER(I984),INT(Ajustes!$C$5)&gt;INT(I984)),"Retrasado",IF(OR(L984="Entregado",L984="Facturado"),IF(AND(ISNUMBER(V984),ISNUMBER(N984),INT(Ajustes!$C$5)-INT(N984)&gt;V984),IF(L984="Entregado","Sin facturar","Cobro vencido"),""),IF(AND(ISNUMBER(V984),ISNUMBER(Q984),Q984&gt;V984),INDEX(Ajustes!$E$9:$E$17,MATCH(L984,Ajustes!$B$9:$B$17,0)),""))))))</f>
        <v/>
      </c>
      <c r="B984" s="22" t="n"/>
      <c r="C984" s="23" t="n"/>
      <c r="D984" s="24" t="n"/>
      <c r="E984" s="25" t="n"/>
      <c r="F984" s="25" t="n"/>
      <c r="G984" s="25" t="n"/>
      <c r="H984" s="26" t="n"/>
      <c r="I984" s="23" t="n"/>
      <c r="J984" s="25" t="n"/>
      <c r="K984" s="25" t="n"/>
      <c r="L984" s="25" t="n"/>
      <c r="M984" s="23" t="n"/>
      <c r="N984" s="23" t="n"/>
      <c r="O984" s="27" t="n"/>
      <c r="P984" s="25" t="n"/>
      <c r="Q984" s="28" t="str">
        <f>IF(OR(T984=0,L984="Cobrado",L984="Anulado",NOT(ISNUMBER(U984))),"",MAX(0,INT(Ajustes!$C$5)-INT(U984)))</f>
        <v/>
      </c>
      <c r="R984" s="28" t="str">
        <f>IF(OR(T984=0,L984="Anulado",NOT(ISNUMBER(N984)),NOT(ISNUMBER(I984))),"",IF(INT(N984)=INT(I984),"Sí",IF(INT(N984)&gt;INT(I984),"Tarde","Antes")))</f>
        <v/>
      </c>
      <c r="S984" t="str">
        <f>IF(T984=0,"",IF(L984="","falta el estado",IF(NOT(ISNUMBER(MATCH(L984,Ajustes!$B$9:$B$17,0))),"el estado no es de la lista",IF(E984="","falta el cliente",IF(OR(AND(C984&lt;&gt;"",NOT(ISNUMBER(C984))),AND(I984&lt;&gt;"",NOT(ISNUMBER(I984))),AND(M984&lt;&gt;"",NOT(ISNUMBER(M984))),AND(N984&lt;&gt;"",NOT(ISNUMBER(N984)))),"hay una fecha mal escrita",IF(AND(H984&lt;&gt;"",NOT(ISNUMBER(H984))),"el importe no es un número",IF(C984="","falta «Recibido el»",IF(AND(L984&lt;&gt;"Recibido",L984&lt;&gt;"Anulado",I984=""),"falta la entrega acordada",IF(AND(L984&lt;&gt;"Recibido",L984&lt;&gt;"Anulado",M984=""),"falta la fecha del estado",IF(AND(OR(L984="Entregado",L984="Facturado",L984="Cobrado"),N984=""),"falta «Entregado el»",IF(AND(N984&lt;&gt;"",OR(L984="Recibido",L984="Confirmado",L984="Preparado",L984="En reparto")),"tiene «Entregado el»: cambia el estado",IF(OR(INT(C984)&gt;INT(Ajustes!$C$5),AND(M984&lt;&gt;"",INT(M984)&gt;INT(Ajustes!$C$5)),AND(N984&lt;&gt;"",INT(N984)&gt;INT(Ajustes!$C$5))),"hay una fecha posterior a hoy",IF(AND(M984&lt;&gt;"",INT(M984)&lt;INT(C984)),"la fecha del estado es anterior a «Recibido el»",IF(AND(N984&lt;&gt;"",INT(N984)&lt;INT(C984)),"«Entregado el» es anterior a «Recibido el»",""))))))))))))))</f>
        <v/>
      </c>
      <c r="T984">
        <f>IF(COUNTA(B984:P984)&gt;0,1,0)</f>
        <v>0</v>
      </c>
      <c r="U984" t="str">
        <f>IF(T984=0,"",IF(AND(L984="Recibido",M984=""),IF(C984="","",C984),IF(M984="","",M984)))</f>
        <v/>
      </c>
      <c r="V984" t="str">
        <f>IF(OR(T984=0,NOT(ISNUMBER(MATCH(L984,Ajustes!$B$9:$B$17,0)))),"",IF(INDEX(Ajustes!$C$9:$C$17,MATCH(L984,Ajustes!$B$9:$B$17,0))="","",INDEX(Ajustes!$C$9:$C$17,MATCH(L984,Ajustes!$B$9:$B$17,0))))</f>
        <v/>
      </c>
      <c r="W984">
        <f>IF(AND(T984=1,N984="",OR(L984="Recibido",L984="Confirmado",L984="Preparado",L984="En reparto",L984="Incidencia")),1,0)</f>
        <v>0</v>
      </c>
      <c r="X984">
        <f>IF(S984&lt;&gt;"",1,0)</f>
        <v>0</v>
      </c>
      <c r="Y984">
        <f>IF(A984&lt;&gt;"",1,0)</f>
        <v>0</v>
      </c>
      <c r="Z984">
        <f>IF(T984=1,ROW()-5,0)</f>
        <v>0</v>
      </c>
    </row>
    <row r="985">
      <c r="A985" s="21" t="str">
        <f>IF(T985=0,"",IF(S985&lt;&gt;"","Revisa: "&amp;S985,IF(OR(L985="Cobrado",L985="Anulado"),"",IF(AND(N985="",OR(L985="Recibido",L985="Confirmado",L985="Preparado",L985="En reparto",L985="Incidencia"),ISNUMBER(I985),INT(Ajustes!$C$5)&gt;INT(I985)),"Retrasado",IF(OR(L985="Entregado",L985="Facturado"),IF(AND(ISNUMBER(V985),ISNUMBER(N985),INT(Ajustes!$C$5)-INT(N985)&gt;V985),IF(L985="Entregado","Sin facturar","Cobro vencido"),""),IF(AND(ISNUMBER(V985),ISNUMBER(Q985),Q985&gt;V985),INDEX(Ajustes!$E$9:$E$17,MATCH(L985,Ajustes!$B$9:$B$17,0)),""))))))</f>
        <v/>
      </c>
      <c r="B985" s="22" t="n"/>
      <c r="C985" s="23" t="n"/>
      <c r="D985" s="24" t="n"/>
      <c r="E985" s="25" t="n"/>
      <c r="F985" s="25" t="n"/>
      <c r="G985" s="25" t="n"/>
      <c r="H985" s="26" t="n"/>
      <c r="I985" s="23" t="n"/>
      <c r="J985" s="25" t="n"/>
      <c r="K985" s="25" t="n"/>
      <c r="L985" s="25" t="n"/>
      <c r="M985" s="23" t="n"/>
      <c r="N985" s="23" t="n"/>
      <c r="O985" s="27" t="n"/>
      <c r="P985" s="25" t="n"/>
      <c r="Q985" s="28" t="str">
        <f>IF(OR(T985=0,L985="Cobrado",L985="Anulado",NOT(ISNUMBER(U985))),"",MAX(0,INT(Ajustes!$C$5)-INT(U985)))</f>
        <v/>
      </c>
      <c r="R985" s="28" t="str">
        <f>IF(OR(T985=0,L985="Anulado",NOT(ISNUMBER(N985)),NOT(ISNUMBER(I985))),"",IF(INT(N985)=INT(I985),"Sí",IF(INT(N985)&gt;INT(I985),"Tarde","Antes")))</f>
        <v/>
      </c>
      <c r="S985" t="str">
        <f>IF(T985=0,"",IF(L985="","falta el estado",IF(NOT(ISNUMBER(MATCH(L985,Ajustes!$B$9:$B$17,0))),"el estado no es de la lista",IF(E985="","falta el cliente",IF(OR(AND(C985&lt;&gt;"",NOT(ISNUMBER(C985))),AND(I985&lt;&gt;"",NOT(ISNUMBER(I985))),AND(M985&lt;&gt;"",NOT(ISNUMBER(M985))),AND(N985&lt;&gt;"",NOT(ISNUMBER(N985)))),"hay una fecha mal escrita",IF(AND(H985&lt;&gt;"",NOT(ISNUMBER(H985))),"el importe no es un número",IF(C985="","falta «Recibido el»",IF(AND(L985&lt;&gt;"Recibido",L985&lt;&gt;"Anulado",I985=""),"falta la entrega acordada",IF(AND(L985&lt;&gt;"Recibido",L985&lt;&gt;"Anulado",M985=""),"falta la fecha del estado",IF(AND(OR(L985="Entregado",L985="Facturado",L985="Cobrado"),N985=""),"falta «Entregado el»",IF(AND(N985&lt;&gt;"",OR(L985="Recibido",L985="Confirmado",L985="Preparado",L985="En reparto")),"tiene «Entregado el»: cambia el estado",IF(OR(INT(C985)&gt;INT(Ajustes!$C$5),AND(M985&lt;&gt;"",INT(M985)&gt;INT(Ajustes!$C$5)),AND(N985&lt;&gt;"",INT(N985)&gt;INT(Ajustes!$C$5))),"hay una fecha posterior a hoy",IF(AND(M985&lt;&gt;"",INT(M985)&lt;INT(C985)),"la fecha del estado es anterior a «Recibido el»",IF(AND(N985&lt;&gt;"",INT(N985)&lt;INT(C985)),"«Entregado el» es anterior a «Recibido el»",""))))))))))))))</f>
        <v/>
      </c>
      <c r="T985">
        <f>IF(COUNTA(B985:P985)&gt;0,1,0)</f>
        <v>0</v>
      </c>
      <c r="U985" t="str">
        <f>IF(T985=0,"",IF(AND(L985="Recibido",M985=""),IF(C985="","",C985),IF(M985="","",M985)))</f>
        <v/>
      </c>
      <c r="V985" t="str">
        <f>IF(OR(T985=0,NOT(ISNUMBER(MATCH(L985,Ajustes!$B$9:$B$17,0)))),"",IF(INDEX(Ajustes!$C$9:$C$17,MATCH(L985,Ajustes!$B$9:$B$17,0))="","",INDEX(Ajustes!$C$9:$C$17,MATCH(L985,Ajustes!$B$9:$B$17,0))))</f>
        <v/>
      </c>
      <c r="W985">
        <f>IF(AND(T985=1,N985="",OR(L985="Recibido",L985="Confirmado",L985="Preparado",L985="En reparto",L985="Incidencia")),1,0)</f>
        <v>0</v>
      </c>
      <c r="X985">
        <f>IF(S985&lt;&gt;"",1,0)</f>
        <v>0</v>
      </c>
      <c r="Y985">
        <f>IF(A985&lt;&gt;"",1,0)</f>
        <v>0</v>
      </c>
      <c r="Z985">
        <f>IF(T985=1,ROW()-5,0)</f>
        <v>0</v>
      </c>
    </row>
    <row r="986">
      <c r="A986" s="21" t="str">
        <f>IF(T986=0,"",IF(S986&lt;&gt;"","Revisa: "&amp;S986,IF(OR(L986="Cobrado",L986="Anulado"),"",IF(AND(N986="",OR(L986="Recibido",L986="Confirmado",L986="Preparado",L986="En reparto",L986="Incidencia"),ISNUMBER(I986),INT(Ajustes!$C$5)&gt;INT(I986)),"Retrasado",IF(OR(L986="Entregado",L986="Facturado"),IF(AND(ISNUMBER(V986),ISNUMBER(N986),INT(Ajustes!$C$5)-INT(N986)&gt;V986),IF(L986="Entregado","Sin facturar","Cobro vencido"),""),IF(AND(ISNUMBER(V986),ISNUMBER(Q986),Q986&gt;V986),INDEX(Ajustes!$E$9:$E$17,MATCH(L986,Ajustes!$B$9:$B$17,0)),""))))))</f>
        <v/>
      </c>
      <c r="B986" s="22" t="n"/>
      <c r="C986" s="23" t="n"/>
      <c r="D986" s="24" t="n"/>
      <c r="E986" s="25" t="n"/>
      <c r="F986" s="25" t="n"/>
      <c r="G986" s="25" t="n"/>
      <c r="H986" s="26" t="n"/>
      <c r="I986" s="23" t="n"/>
      <c r="J986" s="25" t="n"/>
      <c r="K986" s="25" t="n"/>
      <c r="L986" s="25" t="n"/>
      <c r="M986" s="23" t="n"/>
      <c r="N986" s="23" t="n"/>
      <c r="O986" s="27" t="n"/>
      <c r="P986" s="25" t="n"/>
      <c r="Q986" s="28" t="str">
        <f>IF(OR(T986=0,L986="Cobrado",L986="Anulado",NOT(ISNUMBER(U986))),"",MAX(0,INT(Ajustes!$C$5)-INT(U986)))</f>
        <v/>
      </c>
      <c r="R986" s="28" t="str">
        <f>IF(OR(T986=0,L986="Anulado",NOT(ISNUMBER(N986)),NOT(ISNUMBER(I986))),"",IF(INT(N986)=INT(I986),"Sí",IF(INT(N986)&gt;INT(I986),"Tarde","Antes")))</f>
        <v/>
      </c>
      <c r="S986" t="str">
        <f>IF(T986=0,"",IF(L986="","falta el estado",IF(NOT(ISNUMBER(MATCH(L986,Ajustes!$B$9:$B$17,0))),"el estado no es de la lista",IF(E986="","falta el cliente",IF(OR(AND(C986&lt;&gt;"",NOT(ISNUMBER(C986))),AND(I986&lt;&gt;"",NOT(ISNUMBER(I986))),AND(M986&lt;&gt;"",NOT(ISNUMBER(M986))),AND(N986&lt;&gt;"",NOT(ISNUMBER(N986)))),"hay una fecha mal escrita",IF(AND(H986&lt;&gt;"",NOT(ISNUMBER(H986))),"el importe no es un número",IF(C986="","falta «Recibido el»",IF(AND(L986&lt;&gt;"Recibido",L986&lt;&gt;"Anulado",I986=""),"falta la entrega acordada",IF(AND(L986&lt;&gt;"Recibido",L986&lt;&gt;"Anulado",M986=""),"falta la fecha del estado",IF(AND(OR(L986="Entregado",L986="Facturado",L986="Cobrado"),N986=""),"falta «Entregado el»",IF(AND(N986&lt;&gt;"",OR(L986="Recibido",L986="Confirmado",L986="Preparado",L986="En reparto")),"tiene «Entregado el»: cambia el estado",IF(OR(INT(C986)&gt;INT(Ajustes!$C$5),AND(M986&lt;&gt;"",INT(M986)&gt;INT(Ajustes!$C$5)),AND(N986&lt;&gt;"",INT(N986)&gt;INT(Ajustes!$C$5))),"hay una fecha posterior a hoy",IF(AND(M986&lt;&gt;"",INT(M986)&lt;INT(C986)),"la fecha del estado es anterior a «Recibido el»",IF(AND(N986&lt;&gt;"",INT(N986)&lt;INT(C986)),"«Entregado el» es anterior a «Recibido el»",""))))))))))))))</f>
        <v/>
      </c>
      <c r="T986">
        <f>IF(COUNTA(B986:P986)&gt;0,1,0)</f>
        <v>0</v>
      </c>
      <c r="U986" t="str">
        <f>IF(T986=0,"",IF(AND(L986="Recibido",M986=""),IF(C986="","",C986),IF(M986="","",M986)))</f>
        <v/>
      </c>
      <c r="V986" t="str">
        <f>IF(OR(T986=0,NOT(ISNUMBER(MATCH(L986,Ajustes!$B$9:$B$17,0)))),"",IF(INDEX(Ajustes!$C$9:$C$17,MATCH(L986,Ajustes!$B$9:$B$17,0))="","",INDEX(Ajustes!$C$9:$C$17,MATCH(L986,Ajustes!$B$9:$B$17,0))))</f>
        <v/>
      </c>
      <c r="W986">
        <f>IF(AND(T986=1,N986="",OR(L986="Recibido",L986="Confirmado",L986="Preparado",L986="En reparto",L986="Incidencia")),1,0)</f>
        <v>0</v>
      </c>
      <c r="X986">
        <f>IF(S986&lt;&gt;"",1,0)</f>
        <v>0</v>
      </c>
      <c r="Y986">
        <f>IF(A986&lt;&gt;"",1,0)</f>
        <v>0</v>
      </c>
      <c r="Z986">
        <f>IF(T986=1,ROW()-5,0)</f>
        <v>0</v>
      </c>
    </row>
    <row r="987">
      <c r="A987" s="21" t="str">
        <f>IF(T987=0,"",IF(S987&lt;&gt;"","Revisa: "&amp;S987,IF(OR(L987="Cobrado",L987="Anulado"),"",IF(AND(N987="",OR(L987="Recibido",L987="Confirmado",L987="Preparado",L987="En reparto",L987="Incidencia"),ISNUMBER(I987),INT(Ajustes!$C$5)&gt;INT(I987)),"Retrasado",IF(OR(L987="Entregado",L987="Facturado"),IF(AND(ISNUMBER(V987),ISNUMBER(N987),INT(Ajustes!$C$5)-INT(N987)&gt;V987),IF(L987="Entregado","Sin facturar","Cobro vencido"),""),IF(AND(ISNUMBER(V987),ISNUMBER(Q987),Q987&gt;V987),INDEX(Ajustes!$E$9:$E$17,MATCH(L987,Ajustes!$B$9:$B$17,0)),""))))))</f>
        <v/>
      </c>
      <c r="B987" s="22" t="n"/>
      <c r="C987" s="23" t="n"/>
      <c r="D987" s="24" t="n"/>
      <c r="E987" s="25" t="n"/>
      <c r="F987" s="25" t="n"/>
      <c r="G987" s="25" t="n"/>
      <c r="H987" s="26" t="n"/>
      <c r="I987" s="23" t="n"/>
      <c r="J987" s="25" t="n"/>
      <c r="K987" s="25" t="n"/>
      <c r="L987" s="25" t="n"/>
      <c r="M987" s="23" t="n"/>
      <c r="N987" s="23" t="n"/>
      <c r="O987" s="27" t="n"/>
      <c r="P987" s="25" t="n"/>
      <c r="Q987" s="28" t="str">
        <f>IF(OR(T987=0,L987="Cobrado",L987="Anulado",NOT(ISNUMBER(U987))),"",MAX(0,INT(Ajustes!$C$5)-INT(U987)))</f>
        <v/>
      </c>
      <c r="R987" s="28" t="str">
        <f>IF(OR(T987=0,L987="Anulado",NOT(ISNUMBER(N987)),NOT(ISNUMBER(I987))),"",IF(INT(N987)=INT(I987),"Sí",IF(INT(N987)&gt;INT(I987),"Tarde","Antes")))</f>
        <v/>
      </c>
      <c r="S987" t="str">
        <f>IF(T987=0,"",IF(L987="","falta el estado",IF(NOT(ISNUMBER(MATCH(L987,Ajustes!$B$9:$B$17,0))),"el estado no es de la lista",IF(E987="","falta el cliente",IF(OR(AND(C987&lt;&gt;"",NOT(ISNUMBER(C987))),AND(I987&lt;&gt;"",NOT(ISNUMBER(I987))),AND(M987&lt;&gt;"",NOT(ISNUMBER(M987))),AND(N987&lt;&gt;"",NOT(ISNUMBER(N987)))),"hay una fecha mal escrita",IF(AND(H987&lt;&gt;"",NOT(ISNUMBER(H987))),"el importe no es un número",IF(C987="","falta «Recibido el»",IF(AND(L987&lt;&gt;"Recibido",L987&lt;&gt;"Anulado",I987=""),"falta la entrega acordada",IF(AND(L987&lt;&gt;"Recibido",L987&lt;&gt;"Anulado",M987=""),"falta la fecha del estado",IF(AND(OR(L987="Entregado",L987="Facturado",L987="Cobrado"),N987=""),"falta «Entregado el»",IF(AND(N987&lt;&gt;"",OR(L987="Recibido",L987="Confirmado",L987="Preparado",L987="En reparto")),"tiene «Entregado el»: cambia el estado",IF(OR(INT(C987)&gt;INT(Ajustes!$C$5),AND(M987&lt;&gt;"",INT(M987)&gt;INT(Ajustes!$C$5)),AND(N987&lt;&gt;"",INT(N987)&gt;INT(Ajustes!$C$5))),"hay una fecha posterior a hoy",IF(AND(M987&lt;&gt;"",INT(M987)&lt;INT(C987)),"la fecha del estado es anterior a «Recibido el»",IF(AND(N987&lt;&gt;"",INT(N987)&lt;INT(C987)),"«Entregado el» es anterior a «Recibido el»",""))))))))))))))</f>
        <v/>
      </c>
      <c r="T987">
        <f>IF(COUNTA(B987:P987)&gt;0,1,0)</f>
        <v>0</v>
      </c>
      <c r="U987" t="str">
        <f>IF(T987=0,"",IF(AND(L987="Recibido",M987=""),IF(C987="","",C987),IF(M987="","",M987)))</f>
        <v/>
      </c>
      <c r="V987" t="str">
        <f>IF(OR(T987=0,NOT(ISNUMBER(MATCH(L987,Ajustes!$B$9:$B$17,0)))),"",IF(INDEX(Ajustes!$C$9:$C$17,MATCH(L987,Ajustes!$B$9:$B$17,0))="","",INDEX(Ajustes!$C$9:$C$17,MATCH(L987,Ajustes!$B$9:$B$17,0))))</f>
        <v/>
      </c>
      <c r="W987">
        <f>IF(AND(T987=1,N987="",OR(L987="Recibido",L987="Confirmado",L987="Preparado",L987="En reparto",L987="Incidencia")),1,0)</f>
        <v>0</v>
      </c>
      <c r="X987">
        <f>IF(S987&lt;&gt;"",1,0)</f>
        <v>0</v>
      </c>
      <c r="Y987">
        <f>IF(A987&lt;&gt;"",1,0)</f>
        <v>0</v>
      </c>
      <c r="Z987">
        <f>IF(T987=1,ROW()-5,0)</f>
        <v>0</v>
      </c>
    </row>
    <row r="988">
      <c r="A988" s="21" t="str">
        <f>IF(T988=0,"",IF(S988&lt;&gt;"","Revisa: "&amp;S988,IF(OR(L988="Cobrado",L988="Anulado"),"",IF(AND(N988="",OR(L988="Recibido",L988="Confirmado",L988="Preparado",L988="En reparto",L988="Incidencia"),ISNUMBER(I988),INT(Ajustes!$C$5)&gt;INT(I988)),"Retrasado",IF(OR(L988="Entregado",L988="Facturado"),IF(AND(ISNUMBER(V988),ISNUMBER(N988),INT(Ajustes!$C$5)-INT(N988)&gt;V988),IF(L988="Entregado","Sin facturar","Cobro vencido"),""),IF(AND(ISNUMBER(V988),ISNUMBER(Q988),Q988&gt;V988),INDEX(Ajustes!$E$9:$E$17,MATCH(L988,Ajustes!$B$9:$B$17,0)),""))))))</f>
        <v/>
      </c>
      <c r="B988" s="22" t="n"/>
      <c r="C988" s="23" t="n"/>
      <c r="D988" s="24" t="n"/>
      <c r="E988" s="25" t="n"/>
      <c r="F988" s="25" t="n"/>
      <c r="G988" s="25" t="n"/>
      <c r="H988" s="26" t="n"/>
      <c r="I988" s="23" t="n"/>
      <c r="J988" s="25" t="n"/>
      <c r="K988" s="25" t="n"/>
      <c r="L988" s="25" t="n"/>
      <c r="M988" s="23" t="n"/>
      <c r="N988" s="23" t="n"/>
      <c r="O988" s="27" t="n"/>
      <c r="P988" s="25" t="n"/>
      <c r="Q988" s="28" t="str">
        <f>IF(OR(T988=0,L988="Cobrado",L988="Anulado",NOT(ISNUMBER(U988))),"",MAX(0,INT(Ajustes!$C$5)-INT(U988)))</f>
        <v/>
      </c>
      <c r="R988" s="28" t="str">
        <f>IF(OR(T988=0,L988="Anulado",NOT(ISNUMBER(N988)),NOT(ISNUMBER(I988))),"",IF(INT(N988)=INT(I988),"Sí",IF(INT(N988)&gt;INT(I988),"Tarde","Antes")))</f>
        <v/>
      </c>
      <c r="S988" t="str">
        <f>IF(T988=0,"",IF(L988="","falta el estado",IF(NOT(ISNUMBER(MATCH(L988,Ajustes!$B$9:$B$17,0))),"el estado no es de la lista",IF(E988="","falta el cliente",IF(OR(AND(C988&lt;&gt;"",NOT(ISNUMBER(C988))),AND(I988&lt;&gt;"",NOT(ISNUMBER(I988))),AND(M988&lt;&gt;"",NOT(ISNUMBER(M988))),AND(N988&lt;&gt;"",NOT(ISNUMBER(N988)))),"hay una fecha mal escrita",IF(AND(H988&lt;&gt;"",NOT(ISNUMBER(H988))),"el importe no es un número",IF(C988="","falta «Recibido el»",IF(AND(L988&lt;&gt;"Recibido",L988&lt;&gt;"Anulado",I988=""),"falta la entrega acordada",IF(AND(L988&lt;&gt;"Recibido",L988&lt;&gt;"Anulado",M988=""),"falta la fecha del estado",IF(AND(OR(L988="Entregado",L988="Facturado",L988="Cobrado"),N988=""),"falta «Entregado el»",IF(AND(N988&lt;&gt;"",OR(L988="Recibido",L988="Confirmado",L988="Preparado",L988="En reparto")),"tiene «Entregado el»: cambia el estado",IF(OR(INT(C988)&gt;INT(Ajustes!$C$5),AND(M988&lt;&gt;"",INT(M988)&gt;INT(Ajustes!$C$5)),AND(N988&lt;&gt;"",INT(N988)&gt;INT(Ajustes!$C$5))),"hay una fecha posterior a hoy",IF(AND(M988&lt;&gt;"",INT(M988)&lt;INT(C988)),"la fecha del estado es anterior a «Recibido el»",IF(AND(N988&lt;&gt;"",INT(N988)&lt;INT(C988)),"«Entregado el» es anterior a «Recibido el»",""))))))))))))))</f>
        <v/>
      </c>
      <c r="T988">
        <f>IF(COUNTA(B988:P988)&gt;0,1,0)</f>
        <v>0</v>
      </c>
      <c r="U988" t="str">
        <f>IF(T988=0,"",IF(AND(L988="Recibido",M988=""),IF(C988="","",C988),IF(M988="","",M988)))</f>
        <v/>
      </c>
      <c r="V988" t="str">
        <f>IF(OR(T988=0,NOT(ISNUMBER(MATCH(L988,Ajustes!$B$9:$B$17,0)))),"",IF(INDEX(Ajustes!$C$9:$C$17,MATCH(L988,Ajustes!$B$9:$B$17,0))="","",INDEX(Ajustes!$C$9:$C$17,MATCH(L988,Ajustes!$B$9:$B$17,0))))</f>
        <v/>
      </c>
      <c r="W988">
        <f>IF(AND(T988=1,N988="",OR(L988="Recibido",L988="Confirmado",L988="Preparado",L988="En reparto",L988="Incidencia")),1,0)</f>
        <v>0</v>
      </c>
      <c r="X988">
        <f>IF(S988&lt;&gt;"",1,0)</f>
        <v>0</v>
      </c>
      <c r="Y988">
        <f>IF(A988&lt;&gt;"",1,0)</f>
        <v>0</v>
      </c>
      <c r="Z988">
        <f>IF(T988=1,ROW()-5,0)</f>
        <v>0</v>
      </c>
    </row>
    <row r="989">
      <c r="A989" s="21" t="str">
        <f>IF(T989=0,"",IF(S989&lt;&gt;"","Revisa: "&amp;S989,IF(OR(L989="Cobrado",L989="Anulado"),"",IF(AND(N989="",OR(L989="Recibido",L989="Confirmado",L989="Preparado",L989="En reparto",L989="Incidencia"),ISNUMBER(I989),INT(Ajustes!$C$5)&gt;INT(I989)),"Retrasado",IF(OR(L989="Entregado",L989="Facturado"),IF(AND(ISNUMBER(V989),ISNUMBER(N989),INT(Ajustes!$C$5)-INT(N989)&gt;V989),IF(L989="Entregado","Sin facturar","Cobro vencido"),""),IF(AND(ISNUMBER(V989),ISNUMBER(Q989),Q989&gt;V989),INDEX(Ajustes!$E$9:$E$17,MATCH(L989,Ajustes!$B$9:$B$17,0)),""))))))</f>
        <v/>
      </c>
      <c r="B989" s="22" t="n"/>
      <c r="C989" s="23" t="n"/>
      <c r="D989" s="24" t="n"/>
      <c r="E989" s="25" t="n"/>
      <c r="F989" s="25" t="n"/>
      <c r="G989" s="25" t="n"/>
      <c r="H989" s="26" t="n"/>
      <c r="I989" s="23" t="n"/>
      <c r="J989" s="25" t="n"/>
      <c r="K989" s="25" t="n"/>
      <c r="L989" s="25" t="n"/>
      <c r="M989" s="23" t="n"/>
      <c r="N989" s="23" t="n"/>
      <c r="O989" s="27" t="n"/>
      <c r="P989" s="25" t="n"/>
      <c r="Q989" s="28" t="str">
        <f>IF(OR(T989=0,L989="Cobrado",L989="Anulado",NOT(ISNUMBER(U989))),"",MAX(0,INT(Ajustes!$C$5)-INT(U989)))</f>
        <v/>
      </c>
      <c r="R989" s="28" t="str">
        <f>IF(OR(T989=0,L989="Anulado",NOT(ISNUMBER(N989)),NOT(ISNUMBER(I989))),"",IF(INT(N989)=INT(I989),"Sí",IF(INT(N989)&gt;INT(I989),"Tarde","Antes")))</f>
        <v/>
      </c>
      <c r="S989" t="str">
        <f>IF(T989=0,"",IF(L989="","falta el estado",IF(NOT(ISNUMBER(MATCH(L989,Ajustes!$B$9:$B$17,0))),"el estado no es de la lista",IF(E989="","falta el cliente",IF(OR(AND(C989&lt;&gt;"",NOT(ISNUMBER(C989))),AND(I989&lt;&gt;"",NOT(ISNUMBER(I989))),AND(M989&lt;&gt;"",NOT(ISNUMBER(M989))),AND(N989&lt;&gt;"",NOT(ISNUMBER(N989)))),"hay una fecha mal escrita",IF(AND(H989&lt;&gt;"",NOT(ISNUMBER(H989))),"el importe no es un número",IF(C989="","falta «Recibido el»",IF(AND(L989&lt;&gt;"Recibido",L989&lt;&gt;"Anulado",I989=""),"falta la entrega acordada",IF(AND(L989&lt;&gt;"Recibido",L989&lt;&gt;"Anulado",M989=""),"falta la fecha del estado",IF(AND(OR(L989="Entregado",L989="Facturado",L989="Cobrado"),N989=""),"falta «Entregado el»",IF(AND(N989&lt;&gt;"",OR(L989="Recibido",L989="Confirmado",L989="Preparado",L989="En reparto")),"tiene «Entregado el»: cambia el estado",IF(OR(INT(C989)&gt;INT(Ajustes!$C$5),AND(M989&lt;&gt;"",INT(M989)&gt;INT(Ajustes!$C$5)),AND(N989&lt;&gt;"",INT(N989)&gt;INT(Ajustes!$C$5))),"hay una fecha posterior a hoy",IF(AND(M989&lt;&gt;"",INT(M989)&lt;INT(C989)),"la fecha del estado es anterior a «Recibido el»",IF(AND(N989&lt;&gt;"",INT(N989)&lt;INT(C989)),"«Entregado el» es anterior a «Recibido el»",""))))))))))))))</f>
        <v/>
      </c>
      <c r="T989">
        <f>IF(COUNTA(B989:P989)&gt;0,1,0)</f>
        <v>0</v>
      </c>
      <c r="U989" t="str">
        <f>IF(T989=0,"",IF(AND(L989="Recibido",M989=""),IF(C989="","",C989),IF(M989="","",M989)))</f>
        <v/>
      </c>
      <c r="V989" t="str">
        <f>IF(OR(T989=0,NOT(ISNUMBER(MATCH(L989,Ajustes!$B$9:$B$17,0)))),"",IF(INDEX(Ajustes!$C$9:$C$17,MATCH(L989,Ajustes!$B$9:$B$17,0))="","",INDEX(Ajustes!$C$9:$C$17,MATCH(L989,Ajustes!$B$9:$B$17,0))))</f>
        <v/>
      </c>
      <c r="W989">
        <f>IF(AND(T989=1,N989="",OR(L989="Recibido",L989="Confirmado",L989="Preparado",L989="En reparto",L989="Incidencia")),1,0)</f>
        <v>0</v>
      </c>
      <c r="X989">
        <f>IF(S989&lt;&gt;"",1,0)</f>
        <v>0</v>
      </c>
      <c r="Y989">
        <f>IF(A989&lt;&gt;"",1,0)</f>
        <v>0</v>
      </c>
      <c r="Z989">
        <f>IF(T989=1,ROW()-5,0)</f>
        <v>0</v>
      </c>
    </row>
    <row r="990">
      <c r="A990" s="21" t="str">
        <f>IF(T990=0,"",IF(S990&lt;&gt;"","Revisa: "&amp;S990,IF(OR(L990="Cobrado",L990="Anulado"),"",IF(AND(N990="",OR(L990="Recibido",L990="Confirmado",L990="Preparado",L990="En reparto",L990="Incidencia"),ISNUMBER(I990),INT(Ajustes!$C$5)&gt;INT(I990)),"Retrasado",IF(OR(L990="Entregado",L990="Facturado"),IF(AND(ISNUMBER(V990),ISNUMBER(N990),INT(Ajustes!$C$5)-INT(N990)&gt;V990),IF(L990="Entregado","Sin facturar","Cobro vencido"),""),IF(AND(ISNUMBER(V990),ISNUMBER(Q990),Q990&gt;V990),INDEX(Ajustes!$E$9:$E$17,MATCH(L990,Ajustes!$B$9:$B$17,0)),""))))))</f>
        <v/>
      </c>
      <c r="B990" s="22" t="n"/>
      <c r="C990" s="23" t="n"/>
      <c r="D990" s="24" t="n"/>
      <c r="E990" s="25" t="n"/>
      <c r="F990" s="25" t="n"/>
      <c r="G990" s="25" t="n"/>
      <c r="H990" s="26" t="n"/>
      <c r="I990" s="23" t="n"/>
      <c r="J990" s="25" t="n"/>
      <c r="K990" s="25" t="n"/>
      <c r="L990" s="25" t="n"/>
      <c r="M990" s="23" t="n"/>
      <c r="N990" s="23" t="n"/>
      <c r="O990" s="27" t="n"/>
      <c r="P990" s="25" t="n"/>
      <c r="Q990" s="28" t="str">
        <f>IF(OR(T990=0,L990="Cobrado",L990="Anulado",NOT(ISNUMBER(U990))),"",MAX(0,INT(Ajustes!$C$5)-INT(U990)))</f>
        <v/>
      </c>
      <c r="R990" s="28" t="str">
        <f>IF(OR(T990=0,L990="Anulado",NOT(ISNUMBER(N990)),NOT(ISNUMBER(I990))),"",IF(INT(N990)=INT(I990),"Sí",IF(INT(N990)&gt;INT(I990),"Tarde","Antes")))</f>
        <v/>
      </c>
      <c r="S990" t="str">
        <f>IF(T990=0,"",IF(L990="","falta el estado",IF(NOT(ISNUMBER(MATCH(L990,Ajustes!$B$9:$B$17,0))),"el estado no es de la lista",IF(E990="","falta el cliente",IF(OR(AND(C990&lt;&gt;"",NOT(ISNUMBER(C990))),AND(I990&lt;&gt;"",NOT(ISNUMBER(I990))),AND(M990&lt;&gt;"",NOT(ISNUMBER(M990))),AND(N990&lt;&gt;"",NOT(ISNUMBER(N990)))),"hay una fecha mal escrita",IF(AND(H990&lt;&gt;"",NOT(ISNUMBER(H990))),"el importe no es un número",IF(C990="","falta «Recibido el»",IF(AND(L990&lt;&gt;"Recibido",L990&lt;&gt;"Anulado",I990=""),"falta la entrega acordada",IF(AND(L990&lt;&gt;"Recibido",L990&lt;&gt;"Anulado",M990=""),"falta la fecha del estado",IF(AND(OR(L990="Entregado",L990="Facturado",L990="Cobrado"),N990=""),"falta «Entregado el»",IF(AND(N990&lt;&gt;"",OR(L990="Recibido",L990="Confirmado",L990="Preparado",L990="En reparto")),"tiene «Entregado el»: cambia el estado",IF(OR(INT(C990)&gt;INT(Ajustes!$C$5),AND(M990&lt;&gt;"",INT(M990)&gt;INT(Ajustes!$C$5)),AND(N990&lt;&gt;"",INT(N990)&gt;INT(Ajustes!$C$5))),"hay una fecha posterior a hoy",IF(AND(M990&lt;&gt;"",INT(M990)&lt;INT(C990)),"la fecha del estado es anterior a «Recibido el»",IF(AND(N990&lt;&gt;"",INT(N990)&lt;INT(C990)),"«Entregado el» es anterior a «Recibido el»",""))))))))))))))</f>
        <v/>
      </c>
      <c r="T990">
        <f>IF(COUNTA(B990:P990)&gt;0,1,0)</f>
        <v>0</v>
      </c>
      <c r="U990" t="str">
        <f>IF(T990=0,"",IF(AND(L990="Recibido",M990=""),IF(C990="","",C990),IF(M990="","",M990)))</f>
        <v/>
      </c>
      <c r="V990" t="str">
        <f>IF(OR(T990=0,NOT(ISNUMBER(MATCH(L990,Ajustes!$B$9:$B$17,0)))),"",IF(INDEX(Ajustes!$C$9:$C$17,MATCH(L990,Ajustes!$B$9:$B$17,0))="","",INDEX(Ajustes!$C$9:$C$17,MATCH(L990,Ajustes!$B$9:$B$17,0))))</f>
        <v/>
      </c>
      <c r="W990">
        <f>IF(AND(T990=1,N990="",OR(L990="Recibido",L990="Confirmado",L990="Preparado",L990="En reparto",L990="Incidencia")),1,0)</f>
        <v>0</v>
      </c>
      <c r="X990">
        <f>IF(S990&lt;&gt;"",1,0)</f>
        <v>0</v>
      </c>
      <c r="Y990">
        <f>IF(A990&lt;&gt;"",1,0)</f>
        <v>0</v>
      </c>
      <c r="Z990">
        <f>IF(T990=1,ROW()-5,0)</f>
        <v>0</v>
      </c>
    </row>
    <row r="991">
      <c r="A991" s="21" t="str">
        <f>IF(T991=0,"",IF(S991&lt;&gt;"","Revisa: "&amp;S991,IF(OR(L991="Cobrado",L991="Anulado"),"",IF(AND(N991="",OR(L991="Recibido",L991="Confirmado",L991="Preparado",L991="En reparto",L991="Incidencia"),ISNUMBER(I991),INT(Ajustes!$C$5)&gt;INT(I991)),"Retrasado",IF(OR(L991="Entregado",L991="Facturado"),IF(AND(ISNUMBER(V991),ISNUMBER(N991),INT(Ajustes!$C$5)-INT(N991)&gt;V991),IF(L991="Entregado","Sin facturar","Cobro vencido"),""),IF(AND(ISNUMBER(V991),ISNUMBER(Q991),Q991&gt;V991),INDEX(Ajustes!$E$9:$E$17,MATCH(L991,Ajustes!$B$9:$B$17,0)),""))))))</f>
        <v/>
      </c>
      <c r="B991" s="22" t="n"/>
      <c r="C991" s="23" t="n"/>
      <c r="D991" s="24" t="n"/>
      <c r="E991" s="25" t="n"/>
      <c r="F991" s="25" t="n"/>
      <c r="G991" s="25" t="n"/>
      <c r="H991" s="26" t="n"/>
      <c r="I991" s="23" t="n"/>
      <c r="J991" s="25" t="n"/>
      <c r="K991" s="25" t="n"/>
      <c r="L991" s="25" t="n"/>
      <c r="M991" s="23" t="n"/>
      <c r="N991" s="23" t="n"/>
      <c r="O991" s="27" t="n"/>
      <c r="P991" s="25" t="n"/>
      <c r="Q991" s="28" t="str">
        <f>IF(OR(T991=0,L991="Cobrado",L991="Anulado",NOT(ISNUMBER(U991))),"",MAX(0,INT(Ajustes!$C$5)-INT(U991)))</f>
        <v/>
      </c>
      <c r="R991" s="28" t="str">
        <f>IF(OR(T991=0,L991="Anulado",NOT(ISNUMBER(N991)),NOT(ISNUMBER(I991))),"",IF(INT(N991)=INT(I991),"Sí",IF(INT(N991)&gt;INT(I991),"Tarde","Antes")))</f>
        <v/>
      </c>
      <c r="S991" t="str">
        <f>IF(T991=0,"",IF(L991="","falta el estado",IF(NOT(ISNUMBER(MATCH(L991,Ajustes!$B$9:$B$17,0))),"el estado no es de la lista",IF(E991="","falta el cliente",IF(OR(AND(C991&lt;&gt;"",NOT(ISNUMBER(C991))),AND(I991&lt;&gt;"",NOT(ISNUMBER(I991))),AND(M991&lt;&gt;"",NOT(ISNUMBER(M991))),AND(N991&lt;&gt;"",NOT(ISNUMBER(N991)))),"hay una fecha mal escrita",IF(AND(H991&lt;&gt;"",NOT(ISNUMBER(H991))),"el importe no es un número",IF(C991="","falta «Recibido el»",IF(AND(L991&lt;&gt;"Recibido",L991&lt;&gt;"Anulado",I991=""),"falta la entrega acordada",IF(AND(L991&lt;&gt;"Recibido",L991&lt;&gt;"Anulado",M991=""),"falta la fecha del estado",IF(AND(OR(L991="Entregado",L991="Facturado",L991="Cobrado"),N991=""),"falta «Entregado el»",IF(AND(N991&lt;&gt;"",OR(L991="Recibido",L991="Confirmado",L991="Preparado",L991="En reparto")),"tiene «Entregado el»: cambia el estado",IF(OR(INT(C991)&gt;INT(Ajustes!$C$5),AND(M991&lt;&gt;"",INT(M991)&gt;INT(Ajustes!$C$5)),AND(N991&lt;&gt;"",INT(N991)&gt;INT(Ajustes!$C$5))),"hay una fecha posterior a hoy",IF(AND(M991&lt;&gt;"",INT(M991)&lt;INT(C991)),"la fecha del estado es anterior a «Recibido el»",IF(AND(N991&lt;&gt;"",INT(N991)&lt;INT(C991)),"«Entregado el» es anterior a «Recibido el»",""))))))))))))))</f>
        <v/>
      </c>
      <c r="T991">
        <f>IF(COUNTA(B991:P991)&gt;0,1,0)</f>
        <v>0</v>
      </c>
      <c r="U991" t="str">
        <f>IF(T991=0,"",IF(AND(L991="Recibido",M991=""),IF(C991="","",C991),IF(M991="","",M991)))</f>
        <v/>
      </c>
      <c r="V991" t="str">
        <f>IF(OR(T991=0,NOT(ISNUMBER(MATCH(L991,Ajustes!$B$9:$B$17,0)))),"",IF(INDEX(Ajustes!$C$9:$C$17,MATCH(L991,Ajustes!$B$9:$B$17,0))="","",INDEX(Ajustes!$C$9:$C$17,MATCH(L991,Ajustes!$B$9:$B$17,0))))</f>
        <v/>
      </c>
      <c r="W991">
        <f>IF(AND(T991=1,N991="",OR(L991="Recibido",L991="Confirmado",L991="Preparado",L991="En reparto",L991="Incidencia")),1,0)</f>
        <v>0</v>
      </c>
      <c r="X991">
        <f>IF(S991&lt;&gt;"",1,0)</f>
        <v>0</v>
      </c>
      <c r="Y991">
        <f>IF(A991&lt;&gt;"",1,0)</f>
        <v>0</v>
      </c>
      <c r="Z991">
        <f>IF(T991=1,ROW()-5,0)</f>
        <v>0</v>
      </c>
    </row>
    <row r="992">
      <c r="A992" s="21" t="str">
        <f>IF(T992=0,"",IF(S992&lt;&gt;"","Revisa: "&amp;S992,IF(OR(L992="Cobrado",L992="Anulado"),"",IF(AND(N992="",OR(L992="Recibido",L992="Confirmado",L992="Preparado",L992="En reparto",L992="Incidencia"),ISNUMBER(I992),INT(Ajustes!$C$5)&gt;INT(I992)),"Retrasado",IF(OR(L992="Entregado",L992="Facturado"),IF(AND(ISNUMBER(V992),ISNUMBER(N992),INT(Ajustes!$C$5)-INT(N992)&gt;V992),IF(L992="Entregado","Sin facturar","Cobro vencido"),""),IF(AND(ISNUMBER(V992),ISNUMBER(Q992),Q992&gt;V992),INDEX(Ajustes!$E$9:$E$17,MATCH(L992,Ajustes!$B$9:$B$17,0)),""))))))</f>
        <v/>
      </c>
      <c r="B992" s="22" t="n"/>
      <c r="C992" s="23" t="n"/>
      <c r="D992" s="24" t="n"/>
      <c r="E992" s="25" t="n"/>
      <c r="F992" s="25" t="n"/>
      <c r="G992" s="25" t="n"/>
      <c r="H992" s="26" t="n"/>
      <c r="I992" s="23" t="n"/>
      <c r="J992" s="25" t="n"/>
      <c r="K992" s="25" t="n"/>
      <c r="L992" s="25" t="n"/>
      <c r="M992" s="23" t="n"/>
      <c r="N992" s="23" t="n"/>
      <c r="O992" s="27" t="n"/>
      <c r="P992" s="25" t="n"/>
      <c r="Q992" s="28" t="str">
        <f>IF(OR(T992=0,L992="Cobrado",L992="Anulado",NOT(ISNUMBER(U992))),"",MAX(0,INT(Ajustes!$C$5)-INT(U992)))</f>
        <v/>
      </c>
      <c r="R992" s="28" t="str">
        <f>IF(OR(T992=0,L992="Anulado",NOT(ISNUMBER(N992)),NOT(ISNUMBER(I992))),"",IF(INT(N992)=INT(I992),"Sí",IF(INT(N992)&gt;INT(I992),"Tarde","Antes")))</f>
        <v/>
      </c>
      <c r="S992" t="str">
        <f>IF(T992=0,"",IF(L992="","falta el estado",IF(NOT(ISNUMBER(MATCH(L992,Ajustes!$B$9:$B$17,0))),"el estado no es de la lista",IF(E992="","falta el cliente",IF(OR(AND(C992&lt;&gt;"",NOT(ISNUMBER(C992))),AND(I992&lt;&gt;"",NOT(ISNUMBER(I992))),AND(M992&lt;&gt;"",NOT(ISNUMBER(M992))),AND(N992&lt;&gt;"",NOT(ISNUMBER(N992)))),"hay una fecha mal escrita",IF(AND(H992&lt;&gt;"",NOT(ISNUMBER(H992))),"el importe no es un número",IF(C992="","falta «Recibido el»",IF(AND(L992&lt;&gt;"Recibido",L992&lt;&gt;"Anulado",I992=""),"falta la entrega acordada",IF(AND(L992&lt;&gt;"Recibido",L992&lt;&gt;"Anulado",M992=""),"falta la fecha del estado",IF(AND(OR(L992="Entregado",L992="Facturado",L992="Cobrado"),N992=""),"falta «Entregado el»",IF(AND(N992&lt;&gt;"",OR(L992="Recibido",L992="Confirmado",L992="Preparado",L992="En reparto")),"tiene «Entregado el»: cambia el estado",IF(OR(INT(C992)&gt;INT(Ajustes!$C$5),AND(M992&lt;&gt;"",INT(M992)&gt;INT(Ajustes!$C$5)),AND(N992&lt;&gt;"",INT(N992)&gt;INT(Ajustes!$C$5))),"hay una fecha posterior a hoy",IF(AND(M992&lt;&gt;"",INT(M992)&lt;INT(C992)),"la fecha del estado es anterior a «Recibido el»",IF(AND(N992&lt;&gt;"",INT(N992)&lt;INT(C992)),"«Entregado el» es anterior a «Recibido el»",""))))))))))))))</f>
        <v/>
      </c>
      <c r="T992">
        <f>IF(COUNTA(B992:P992)&gt;0,1,0)</f>
        <v>0</v>
      </c>
      <c r="U992" t="str">
        <f>IF(T992=0,"",IF(AND(L992="Recibido",M992=""),IF(C992="","",C992),IF(M992="","",M992)))</f>
        <v/>
      </c>
      <c r="V992" t="str">
        <f>IF(OR(T992=0,NOT(ISNUMBER(MATCH(L992,Ajustes!$B$9:$B$17,0)))),"",IF(INDEX(Ajustes!$C$9:$C$17,MATCH(L992,Ajustes!$B$9:$B$17,0))="","",INDEX(Ajustes!$C$9:$C$17,MATCH(L992,Ajustes!$B$9:$B$17,0))))</f>
        <v/>
      </c>
      <c r="W992">
        <f>IF(AND(T992=1,N992="",OR(L992="Recibido",L992="Confirmado",L992="Preparado",L992="En reparto",L992="Incidencia")),1,0)</f>
        <v>0</v>
      </c>
      <c r="X992">
        <f>IF(S992&lt;&gt;"",1,0)</f>
        <v>0</v>
      </c>
      <c r="Y992">
        <f>IF(A992&lt;&gt;"",1,0)</f>
        <v>0</v>
      </c>
      <c r="Z992">
        <f>IF(T992=1,ROW()-5,0)</f>
        <v>0</v>
      </c>
    </row>
    <row r="993">
      <c r="A993" s="21" t="str">
        <f>IF(T993=0,"",IF(S993&lt;&gt;"","Revisa: "&amp;S993,IF(OR(L993="Cobrado",L993="Anulado"),"",IF(AND(N993="",OR(L993="Recibido",L993="Confirmado",L993="Preparado",L993="En reparto",L993="Incidencia"),ISNUMBER(I993),INT(Ajustes!$C$5)&gt;INT(I993)),"Retrasado",IF(OR(L993="Entregado",L993="Facturado"),IF(AND(ISNUMBER(V993),ISNUMBER(N993),INT(Ajustes!$C$5)-INT(N993)&gt;V993),IF(L993="Entregado","Sin facturar","Cobro vencido"),""),IF(AND(ISNUMBER(V993),ISNUMBER(Q993),Q993&gt;V993),INDEX(Ajustes!$E$9:$E$17,MATCH(L993,Ajustes!$B$9:$B$17,0)),""))))))</f>
        <v/>
      </c>
      <c r="B993" s="22" t="n"/>
      <c r="C993" s="23" t="n"/>
      <c r="D993" s="24" t="n"/>
      <c r="E993" s="25" t="n"/>
      <c r="F993" s="25" t="n"/>
      <c r="G993" s="25" t="n"/>
      <c r="H993" s="26" t="n"/>
      <c r="I993" s="23" t="n"/>
      <c r="J993" s="25" t="n"/>
      <c r="K993" s="25" t="n"/>
      <c r="L993" s="25" t="n"/>
      <c r="M993" s="23" t="n"/>
      <c r="N993" s="23" t="n"/>
      <c r="O993" s="27" t="n"/>
      <c r="P993" s="25" t="n"/>
      <c r="Q993" s="28" t="str">
        <f>IF(OR(T993=0,L993="Cobrado",L993="Anulado",NOT(ISNUMBER(U993))),"",MAX(0,INT(Ajustes!$C$5)-INT(U993)))</f>
        <v/>
      </c>
      <c r="R993" s="28" t="str">
        <f>IF(OR(T993=0,L993="Anulado",NOT(ISNUMBER(N993)),NOT(ISNUMBER(I993))),"",IF(INT(N993)=INT(I993),"Sí",IF(INT(N993)&gt;INT(I993),"Tarde","Antes")))</f>
        <v/>
      </c>
      <c r="S993" t="str">
        <f>IF(T993=0,"",IF(L993="","falta el estado",IF(NOT(ISNUMBER(MATCH(L993,Ajustes!$B$9:$B$17,0))),"el estado no es de la lista",IF(E993="","falta el cliente",IF(OR(AND(C993&lt;&gt;"",NOT(ISNUMBER(C993))),AND(I993&lt;&gt;"",NOT(ISNUMBER(I993))),AND(M993&lt;&gt;"",NOT(ISNUMBER(M993))),AND(N993&lt;&gt;"",NOT(ISNUMBER(N993)))),"hay una fecha mal escrita",IF(AND(H993&lt;&gt;"",NOT(ISNUMBER(H993))),"el importe no es un número",IF(C993="","falta «Recibido el»",IF(AND(L993&lt;&gt;"Recibido",L993&lt;&gt;"Anulado",I993=""),"falta la entrega acordada",IF(AND(L993&lt;&gt;"Recibido",L993&lt;&gt;"Anulado",M993=""),"falta la fecha del estado",IF(AND(OR(L993="Entregado",L993="Facturado",L993="Cobrado"),N993=""),"falta «Entregado el»",IF(AND(N993&lt;&gt;"",OR(L993="Recibido",L993="Confirmado",L993="Preparado",L993="En reparto")),"tiene «Entregado el»: cambia el estado",IF(OR(INT(C993)&gt;INT(Ajustes!$C$5),AND(M993&lt;&gt;"",INT(M993)&gt;INT(Ajustes!$C$5)),AND(N993&lt;&gt;"",INT(N993)&gt;INT(Ajustes!$C$5))),"hay una fecha posterior a hoy",IF(AND(M993&lt;&gt;"",INT(M993)&lt;INT(C993)),"la fecha del estado es anterior a «Recibido el»",IF(AND(N993&lt;&gt;"",INT(N993)&lt;INT(C993)),"«Entregado el» es anterior a «Recibido el»",""))))))))))))))</f>
        <v/>
      </c>
      <c r="T993">
        <f>IF(COUNTA(B993:P993)&gt;0,1,0)</f>
        <v>0</v>
      </c>
      <c r="U993" t="str">
        <f>IF(T993=0,"",IF(AND(L993="Recibido",M993=""),IF(C993="","",C993),IF(M993="","",M993)))</f>
        <v/>
      </c>
      <c r="V993" t="str">
        <f>IF(OR(T993=0,NOT(ISNUMBER(MATCH(L993,Ajustes!$B$9:$B$17,0)))),"",IF(INDEX(Ajustes!$C$9:$C$17,MATCH(L993,Ajustes!$B$9:$B$17,0))="","",INDEX(Ajustes!$C$9:$C$17,MATCH(L993,Ajustes!$B$9:$B$17,0))))</f>
        <v/>
      </c>
      <c r="W993">
        <f>IF(AND(T993=1,N993="",OR(L993="Recibido",L993="Confirmado",L993="Preparado",L993="En reparto",L993="Incidencia")),1,0)</f>
        <v>0</v>
      </c>
      <c r="X993">
        <f>IF(S993&lt;&gt;"",1,0)</f>
        <v>0</v>
      </c>
      <c r="Y993">
        <f>IF(A993&lt;&gt;"",1,0)</f>
        <v>0</v>
      </c>
      <c r="Z993">
        <f>IF(T993=1,ROW()-5,0)</f>
        <v>0</v>
      </c>
    </row>
    <row r="994">
      <c r="A994" s="21" t="str">
        <f>IF(T994=0,"",IF(S994&lt;&gt;"","Revisa: "&amp;S994,IF(OR(L994="Cobrado",L994="Anulado"),"",IF(AND(N994="",OR(L994="Recibido",L994="Confirmado",L994="Preparado",L994="En reparto",L994="Incidencia"),ISNUMBER(I994),INT(Ajustes!$C$5)&gt;INT(I994)),"Retrasado",IF(OR(L994="Entregado",L994="Facturado"),IF(AND(ISNUMBER(V994),ISNUMBER(N994),INT(Ajustes!$C$5)-INT(N994)&gt;V994),IF(L994="Entregado","Sin facturar","Cobro vencido"),""),IF(AND(ISNUMBER(V994),ISNUMBER(Q994),Q994&gt;V994),INDEX(Ajustes!$E$9:$E$17,MATCH(L994,Ajustes!$B$9:$B$17,0)),""))))))</f>
        <v/>
      </c>
      <c r="B994" s="22" t="n"/>
      <c r="C994" s="23" t="n"/>
      <c r="D994" s="24" t="n"/>
      <c r="E994" s="25" t="n"/>
      <c r="F994" s="25" t="n"/>
      <c r="G994" s="25" t="n"/>
      <c r="H994" s="26" t="n"/>
      <c r="I994" s="23" t="n"/>
      <c r="J994" s="25" t="n"/>
      <c r="K994" s="25" t="n"/>
      <c r="L994" s="25" t="n"/>
      <c r="M994" s="23" t="n"/>
      <c r="N994" s="23" t="n"/>
      <c r="O994" s="27" t="n"/>
      <c r="P994" s="25" t="n"/>
      <c r="Q994" s="28" t="str">
        <f>IF(OR(T994=0,L994="Cobrado",L994="Anulado",NOT(ISNUMBER(U994))),"",MAX(0,INT(Ajustes!$C$5)-INT(U994)))</f>
        <v/>
      </c>
      <c r="R994" s="28" t="str">
        <f>IF(OR(T994=0,L994="Anulado",NOT(ISNUMBER(N994)),NOT(ISNUMBER(I994))),"",IF(INT(N994)=INT(I994),"Sí",IF(INT(N994)&gt;INT(I994),"Tarde","Antes")))</f>
        <v/>
      </c>
      <c r="S994" t="str">
        <f>IF(T994=0,"",IF(L994="","falta el estado",IF(NOT(ISNUMBER(MATCH(L994,Ajustes!$B$9:$B$17,0))),"el estado no es de la lista",IF(E994="","falta el cliente",IF(OR(AND(C994&lt;&gt;"",NOT(ISNUMBER(C994))),AND(I994&lt;&gt;"",NOT(ISNUMBER(I994))),AND(M994&lt;&gt;"",NOT(ISNUMBER(M994))),AND(N994&lt;&gt;"",NOT(ISNUMBER(N994)))),"hay una fecha mal escrita",IF(AND(H994&lt;&gt;"",NOT(ISNUMBER(H994))),"el importe no es un número",IF(C994="","falta «Recibido el»",IF(AND(L994&lt;&gt;"Recibido",L994&lt;&gt;"Anulado",I994=""),"falta la entrega acordada",IF(AND(L994&lt;&gt;"Recibido",L994&lt;&gt;"Anulado",M994=""),"falta la fecha del estado",IF(AND(OR(L994="Entregado",L994="Facturado",L994="Cobrado"),N994=""),"falta «Entregado el»",IF(AND(N994&lt;&gt;"",OR(L994="Recibido",L994="Confirmado",L994="Preparado",L994="En reparto")),"tiene «Entregado el»: cambia el estado",IF(OR(INT(C994)&gt;INT(Ajustes!$C$5),AND(M994&lt;&gt;"",INT(M994)&gt;INT(Ajustes!$C$5)),AND(N994&lt;&gt;"",INT(N994)&gt;INT(Ajustes!$C$5))),"hay una fecha posterior a hoy",IF(AND(M994&lt;&gt;"",INT(M994)&lt;INT(C994)),"la fecha del estado es anterior a «Recibido el»",IF(AND(N994&lt;&gt;"",INT(N994)&lt;INT(C994)),"«Entregado el» es anterior a «Recibido el»",""))))))))))))))</f>
        <v/>
      </c>
      <c r="T994">
        <f>IF(COUNTA(B994:P994)&gt;0,1,0)</f>
        <v>0</v>
      </c>
      <c r="U994" t="str">
        <f>IF(T994=0,"",IF(AND(L994="Recibido",M994=""),IF(C994="","",C994),IF(M994="","",M994)))</f>
        <v/>
      </c>
      <c r="V994" t="str">
        <f>IF(OR(T994=0,NOT(ISNUMBER(MATCH(L994,Ajustes!$B$9:$B$17,0)))),"",IF(INDEX(Ajustes!$C$9:$C$17,MATCH(L994,Ajustes!$B$9:$B$17,0))="","",INDEX(Ajustes!$C$9:$C$17,MATCH(L994,Ajustes!$B$9:$B$17,0))))</f>
        <v/>
      </c>
      <c r="W994">
        <f>IF(AND(T994=1,N994="",OR(L994="Recibido",L994="Confirmado",L994="Preparado",L994="En reparto",L994="Incidencia")),1,0)</f>
        <v>0</v>
      </c>
      <c r="X994">
        <f>IF(S994&lt;&gt;"",1,0)</f>
        <v>0</v>
      </c>
      <c r="Y994">
        <f>IF(A994&lt;&gt;"",1,0)</f>
        <v>0</v>
      </c>
      <c r="Z994">
        <f>IF(T994=1,ROW()-5,0)</f>
        <v>0</v>
      </c>
    </row>
    <row r="995">
      <c r="A995" s="21" t="str">
        <f>IF(T995=0,"",IF(S995&lt;&gt;"","Revisa: "&amp;S995,IF(OR(L995="Cobrado",L995="Anulado"),"",IF(AND(N995="",OR(L995="Recibido",L995="Confirmado",L995="Preparado",L995="En reparto",L995="Incidencia"),ISNUMBER(I995),INT(Ajustes!$C$5)&gt;INT(I995)),"Retrasado",IF(OR(L995="Entregado",L995="Facturado"),IF(AND(ISNUMBER(V995),ISNUMBER(N995),INT(Ajustes!$C$5)-INT(N995)&gt;V995),IF(L995="Entregado","Sin facturar","Cobro vencido"),""),IF(AND(ISNUMBER(V995),ISNUMBER(Q995),Q995&gt;V995),INDEX(Ajustes!$E$9:$E$17,MATCH(L995,Ajustes!$B$9:$B$17,0)),""))))))</f>
        <v/>
      </c>
      <c r="B995" s="22" t="n"/>
      <c r="C995" s="23" t="n"/>
      <c r="D995" s="24" t="n"/>
      <c r="E995" s="25" t="n"/>
      <c r="F995" s="25" t="n"/>
      <c r="G995" s="25" t="n"/>
      <c r="H995" s="26" t="n"/>
      <c r="I995" s="23" t="n"/>
      <c r="J995" s="25" t="n"/>
      <c r="K995" s="25" t="n"/>
      <c r="L995" s="25" t="n"/>
      <c r="M995" s="23" t="n"/>
      <c r="N995" s="23" t="n"/>
      <c r="O995" s="27" t="n"/>
      <c r="P995" s="25" t="n"/>
      <c r="Q995" s="28" t="str">
        <f>IF(OR(T995=0,L995="Cobrado",L995="Anulado",NOT(ISNUMBER(U995))),"",MAX(0,INT(Ajustes!$C$5)-INT(U995)))</f>
        <v/>
      </c>
      <c r="R995" s="28" t="str">
        <f>IF(OR(T995=0,L995="Anulado",NOT(ISNUMBER(N995)),NOT(ISNUMBER(I995))),"",IF(INT(N995)=INT(I995),"Sí",IF(INT(N995)&gt;INT(I995),"Tarde","Antes")))</f>
        <v/>
      </c>
      <c r="S995" t="str">
        <f>IF(T995=0,"",IF(L995="","falta el estado",IF(NOT(ISNUMBER(MATCH(L995,Ajustes!$B$9:$B$17,0))),"el estado no es de la lista",IF(E995="","falta el cliente",IF(OR(AND(C995&lt;&gt;"",NOT(ISNUMBER(C995))),AND(I995&lt;&gt;"",NOT(ISNUMBER(I995))),AND(M995&lt;&gt;"",NOT(ISNUMBER(M995))),AND(N995&lt;&gt;"",NOT(ISNUMBER(N995)))),"hay una fecha mal escrita",IF(AND(H995&lt;&gt;"",NOT(ISNUMBER(H995))),"el importe no es un número",IF(C995="","falta «Recibido el»",IF(AND(L995&lt;&gt;"Recibido",L995&lt;&gt;"Anulado",I995=""),"falta la entrega acordada",IF(AND(L995&lt;&gt;"Recibido",L995&lt;&gt;"Anulado",M995=""),"falta la fecha del estado",IF(AND(OR(L995="Entregado",L995="Facturado",L995="Cobrado"),N995=""),"falta «Entregado el»",IF(AND(N995&lt;&gt;"",OR(L995="Recibido",L995="Confirmado",L995="Preparado",L995="En reparto")),"tiene «Entregado el»: cambia el estado",IF(OR(INT(C995)&gt;INT(Ajustes!$C$5),AND(M995&lt;&gt;"",INT(M995)&gt;INT(Ajustes!$C$5)),AND(N995&lt;&gt;"",INT(N995)&gt;INT(Ajustes!$C$5))),"hay una fecha posterior a hoy",IF(AND(M995&lt;&gt;"",INT(M995)&lt;INT(C995)),"la fecha del estado es anterior a «Recibido el»",IF(AND(N995&lt;&gt;"",INT(N995)&lt;INT(C995)),"«Entregado el» es anterior a «Recibido el»",""))))))))))))))</f>
        <v/>
      </c>
      <c r="T995">
        <f>IF(COUNTA(B995:P995)&gt;0,1,0)</f>
        <v>0</v>
      </c>
      <c r="U995" t="str">
        <f>IF(T995=0,"",IF(AND(L995="Recibido",M995=""),IF(C995="","",C995),IF(M995="","",M995)))</f>
        <v/>
      </c>
      <c r="V995" t="str">
        <f>IF(OR(T995=0,NOT(ISNUMBER(MATCH(L995,Ajustes!$B$9:$B$17,0)))),"",IF(INDEX(Ajustes!$C$9:$C$17,MATCH(L995,Ajustes!$B$9:$B$17,0))="","",INDEX(Ajustes!$C$9:$C$17,MATCH(L995,Ajustes!$B$9:$B$17,0))))</f>
        <v/>
      </c>
      <c r="W995">
        <f>IF(AND(T995=1,N995="",OR(L995="Recibido",L995="Confirmado",L995="Preparado",L995="En reparto",L995="Incidencia")),1,0)</f>
        <v>0</v>
      </c>
      <c r="X995">
        <f>IF(S995&lt;&gt;"",1,0)</f>
        <v>0</v>
      </c>
      <c r="Y995">
        <f>IF(A995&lt;&gt;"",1,0)</f>
        <v>0</v>
      </c>
      <c r="Z995">
        <f>IF(T995=1,ROW()-5,0)</f>
        <v>0</v>
      </c>
    </row>
    <row r="996">
      <c r="A996" s="21" t="str">
        <f>IF(T996=0,"",IF(S996&lt;&gt;"","Revisa: "&amp;S996,IF(OR(L996="Cobrado",L996="Anulado"),"",IF(AND(N996="",OR(L996="Recibido",L996="Confirmado",L996="Preparado",L996="En reparto",L996="Incidencia"),ISNUMBER(I996),INT(Ajustes!$C$5)&gt;INT(I996)),"Retrasado",IF(OR(L996="Entregado",L996="Facturado"),IF(AND(ISNUMBER(V996),ISNUMBER(N996),INT(Ajustes!$C$5)-INT(N996)&gt;V996),IF(L996="Entregado","Sin facturar","Cobro vencido"),""),IF(AND(ISNUMBER(V996),ISNUMBER(Q996),Q996&gt;V996),INDEX(Ajustes!$E$9:$E$17,MATCH(L996,Ajustes!$B$9:$B$17,0)),""))))))</f>
        <v/>
      </c>
      <c r="B996" s="22" t="n"/>
      <c r="C996" s="23" t="n"/>
      <c r="D996" s="24" t="n"/>
      <c r="E996" s="25" t="n"/>
      <c r="F996" s="25" t="n"/>
      <c r="G996" s="25" t="n"/>
      <c r="H996" s="26" t="n"/>
      <c r="I996" s="23" t="n"/>
      <c r="J996" s="25" t="n"/>
      <c r="K996" s="25" t="n"/>
      <c r="L996" s="25" t="n"/>
      <c r="M996" s="23" t="n"/>
      <c r="N996" s="23" t="n"/>
      <c r="O996" s="27" t="n"/>
      <c r="P996" s="25" t="n"/>
      <c r="Q996" s="28" t="str">
        <f>IF(OR(T996=0,L996="Cobrado",L996="Anulado",NOT(ISNUMBER(U996))),"",MAX(0,INT(Ajustes!$C$5)-INT(U996)))</f>
        <v/>
      </c>
      <c r="R996" s="28" t="str">
        <f>IF(OR(T996=0,L996="Anulado",NOT(ISNUMBER(N996)),NOT(ISNUMBER(I996))),"",IF(INT(N996)=INT(I996),"Sí",IF(INT(N996)&gt;INT(I996),"Tarde","Antes")))</f>
        <v/>
      </c>
      <c r="S996" t="str">
        <f>IF(T996=0,"",IF(L996="","falta el estado",IF(NOT(ISNUMBER(MATCH(L996,Ajustes!$B$9:$B$17,0))),"el estado no es de la lista",IF(E996="","falta el cliente",IF(OR(AND(C996&lt;&gt;"",NOT(ISNUMBER(C996))),AND(I996&lt;&gt;"",NOT(ISNUMBER(I996))),AND(M996&lt;&gt;"",NOT(ISNUMBER(M996))),AND(N996&lt;&gt;"",NOT(ISNUMBER(N996)))),"hay una fecha mal escrita",IF(AND(H996&lt;&gt;"",NOT(ISNUMBER(H996))),"el importe no es un número",IF(C996="","falta «Recibido el»",IF(AND(L996&lt;&gt;"Recibido",L996&lt;&gt;"Anulado",I996=""),"falta la entrega acordada",IF(AND(L996&lt;&gt;"Recibido",L996&lt;&gt;"Anulado",M996=""),"falta la fecha del estado",IF(AND(OR(L996="Entregado",L996="Facturado",L996="Cobrado"),N996=""),"falta «Entregado el»",IF(AND(N996&lt;&gt;"",OR(L996="Recibido",L996="Confirmado",L996="Preparado",L996="En reparto")),"tiene «Entregado el»: cambia el estado",IF(OR(INT(C996)&gt;INT(Ajustes!$C$5),AND(M996&lt;&gt;"",INT(M996)&gt;INT(Ajustes!$C$5)),AND(N996&lt;&gt;"",INT(N996)&gt;INT(Ajustes!$C$5))),"hay una fecha posterior a hoy",IF(AND(M996&lt;&gt;"",INT(M996)&lt;INT(C996)),"la fecha del estado es anterior a «Recibido el»",IF(AND(N996&lt;&gt;"",INT(N996)&lt;INT(C996)),"«Entregado el» es anterior a «Recibido el»",""))))))))))))))</f>
        <v/>
      </c>
      <c r="T996">
        <f>IF(COUNTA(B996:P996)&gt;0,1,0)</f>
        <v>0</v>
      </c>
      <c r="U996" t="str">
        <f>IF(T996=0,"",IF(AND(L996="Recibido",M996=""),IF(C996="","",C996),IF(M996="","",M996)))</f>
        <v/>
      </c>
      <c r="V996" t="str">
        <f>IF(OR(T996=0,NOT(ISNUMBER(MATCH(L996,Ajustes!$B$9:$B$17,0)))),"",IF(INDEX(Ajustes!$C$9:$C$17,MATCH(L996,Ajustes!$B$9:$B$17,0))="","",INDEX(Ajustes!$C$9:$C$17,MATCH(L996,Ajustes!$B$9:$B$17,0))))</f>
        <v/>
      </c>
      <c r="W996">
        <f>IF(AND(T996=1,N996="",OR(L996="Recibido",L996="Confirmado",L996="Preparado",L996="En reparto",L996="Incidencia")),1,0)</f>
        <v>0</v>
      </c>
      <c r="X996">
        <f>IF(S996&lt;&gt;"",1,0)</f>
        <v>0</v>
      </c>
      <c r="Y996">
        <f>IF(A996&lt;&gt;"",1,0)</f>
        <v>0</v>
      </c>
      <c r="Z996">
        <f>IF(T996=1,ROW()-5,0)</f>
        <v>0</v>
      </c>
    </row>
    <row r="997">
      <c r="A997" s="21" t="str">
        <f>IF(T997=0,"",IF(S997&lt;&gt;"","Revisa: "&amp;S997,IF(OR(L997="Cobrado",L997="Anulado"),"",IF(AND(N997="",OR(L997="Recibido",L997="Confirmado",L997="Preparado",L997="En reparto",L997="Incidencia"),ISNUMBER(I997),INT(Ajustes!$C$5)&gt;INT(I997)),"Retrasado",IF(OR(L997="Entregado",L997="Facturado"),IF(AND(ISNUMBER(V997),ISNUMBER(N997),INT(Ajustes!$C$5)-INT(N997)&gt;V997),IF(L997="Entregado","Sin facturar","Cobro vencido"),""),IF(AND(ISNUMBER(V997),ISNUMBER(Q997),Q997&gt;V997),INDEX(Ajustes!$E$9:$E$17,MATCH(L997,Ajustes!$B$9:$B$17,0)),""))))))</f>
        <v/>
      </c>
      <c r="B997" s="22" t="n"/>
      <c r="C997" s="23" t="n"/>
      <c r="D997" s="24" t="n"/>
      <c r="E997" s="25" t="n"/>
      <c r="F997" s="25" t="n"/>
      <c r="G997" s="25" t="n"/>
      <c r="H997" s="26" t="n"/>
      <c r="I997" s="23" t="n"/>
      <c r="J997" s="25" t="n"/>
      <c r="K997" s="25" t="n"/>
      <c r="L997" s="25" t="n"/>
      <c r="M997" s="23" t="n"/>
      <c r="N997" s="23" t="n"/>
      <c r="O997" s="27" t="n"/>
      <c r="P997" s="25" t="n"/>
      <c r="Q997" s="28" t="str">
        <f>IF(OR(T997=0,L997="Cobrado",L997="Anulado",NOT(ISNUMBER(U997))),"",MAX(0,INT(Ajustes!$C$5)-INT(U997)))</f>
        <v/>
      </c>
      <c r="R997" s="28" t="str">
        <f>IF(OR(T997=0,L997="Anulado",NOT(ISNUMBER(N997)),NOT(ISNUMBER(I997))),"",IF(INT(N997)=INT(I997),"Sí",IF(INT(N997)&gt;INT(I997),"Tarde","Antes")))</f>
        <v/>
      </c>
      <c r="S997" t="str">
        <f>IF(T997=0,"",IF(L997="","falta el estado",IF(NOT(ISNUMBER(MATCH(L997,Ajustes!$B$9:$B$17,0))),"el estado no es de la lista",IF(E997="","falta el cliente",IF(OR(AND(C997&lt;&gt;"",NOT(ISNUMBER(C997))),AND(I997&lt;&gt;"",NOT(ISNUMBER(I997))),AND(M997&lt;&gt;"",NOT(ISNUMBER(M997))),AND(N997&lt;&gt;"",NOT(ISNUMBER(N997)))),"hay una fecha mal escrita",IF(AND(H997&lt;&gt;"",NOT(ISNUMBER(H997))),"el importe no es un número",IF(C997="","falta «Recibido el»",IF(AND(L997&lt;&gt;"Recibido",L997&lt;&gt;"Anulado",I997=""),"falta la entrega acordada",IF(AND(L997&lt;&gt;"Recibido",L997&lt;&gt;"Anulado",M997=""),"falta la fecha del estado",IF(AND(OR(L997="Entregado",L997="Facturado",L997="Cobrado"),N997=""),"falta «Entregado el»",IF(AND(N997&lt;&gt;"",OR(L997="Recibido",L997="Confirmado",L997="Preparado",L997="En reparto")),"tiene «Entregado el»: cambia el estado",IF(OR(INT(C997)&gt;INT(Ajustes!$C$5),AND(M997&lt;&gt;"",INT(M997)&gt;INT(Ajustes!$C$5)),AND(N997&lt;&gt;"",INT(N997)&gt;INT(Ajustes!$C$5))),"hay una fecha posterior a hoy",IF(AND(M997&lt;&gt;"",INT(M997)&lt;INT(C997)),"la fecha del estado es anterior a «Recibido el»",IF(AND(N997&lt;&gt;"",INT(N997)&lt;INT(C997)),"«Entregado el» es anterior a «Recibido el»",""))))))))))))))</f>
        <v/>
      </c>
      <c r="T997">
        <f>IF(COUNTA(B997:P997)&gt;0,1,0)</f>
        <v>0</v>
      </c>
      <c r="U997" t="str">
        <f>IF(T997=0,"",IF(AND(L997="Recibido",M997=""),IF(C997="","",C997),IF(M997="","",M997)))</f>
        <v/>
      </c>
      <c r="V997" t="str">
        <f>IF(OR(T997=0,NOT(ISNUMBER(MATCH(L997,Ajustes!$B$9:$B$17,0)))),"",IF(INDEX(Ajustes!$C$9:$C$17,MATCH(L997,Ajustes!$B$9:$B$17,0))="","",INDEX(Ajustes!$C$9:$C$17,MATCH(L997,Ajustes!$B$9:$B$17,0))))</f>
        <v/>
      </c>
      <c r="W997">
        <f>IF(AND(T997=1,N997="",OR(L997="Recibido",L997="Confirmado",L997="Preparado",L997="En reparto",L997="Incidencia")),1,0)</f>
        <v>0</v>
      </c>
      <c r="X997">
        <f>IF(S997&lt;&gt;"",1,0)</f>
        <v>0</v>
      </c>
      <c r="Y997">
        <f>IF(A997&lt;&gt;"",1,0)</f>
        <v>0</v>
      </c>
      <c r="Z997">
        <f>IF(T997=1,ROW()-5,0)</f>
        <v>0</v>
      </c>
    </row>
    <row r="998">
      <c r="A998" s="21" t="str">
        <f>IF(T998=0,"",IF(S998&lt;&gt;"","Revisa: "&amp;S998,IF(OR(L998="Cobrado",L998="Anulado"),"",IF(AND(N998="",OR(L998="Recibido",L998="Confirmado",L998="Preparado",L998="En reparto",L998="Incidencia"),ISNUMBER(I998),INT(Ajustes!$C$5)&gt;INT(I998)),"Retrasado",IF(OR(L998="Entregado",L998="Facturado"),IF(AND(ISNUMBER(V998),ISNUMBER(N998),INT(Ajustes!$C$5)-INT(N998)&gt;V998),IF(L998="Entregado","Sin facturar","Cobro vencido"),""),IF(AND(ISNUMBER(V998),ISNUMBER(Q998),Q998&gt;V998),INDEX(Ajustes!$E$9:$E$17,MATCH(L998,Ajustes!$B$9:$B$17,0)),""))))))</f>
        <v/>
      </c>
      <c r="B998" s="22" t="n"/>
      <c r="C998" s="23" t="n"/>
      <c r="D998" s="24" t="n"/>
      <c r="E998" s="25" t="n"/>
      <c r="F998" s="25" t="n"/>
      <c r="G998" s="25" t="n"/>
      <c r="H998" s="26" t="n"/>
      <c r="I998" s="23" t="n"/>
      <c r="J998" s="25" t="n"/>
      <c r="K998" s="25" t="n"/>
      <c r="L998" s="25" t="n"/>
      <c r="M998" s="23" t="n"/>
      <c r="N998" s="23" t="n"/>
      <c r="O998" s="27" t="n"/>
      <c r="P998" s="25" t="n"/>
      <c r="Q998" s="28" t="str">
        <f>IF(OR(T998=0,L998="Cobrado",L998="Anulado",NOT(ISNUMBER(U998))),"",MAX(0,INT(Ajustes!$C$5)-INT(U998)))</f>
        <v/>
      </c>
      <c r="R998" s="28" t="str">
        <f>IF(OR(T998=0,L998="Anulado",NOT(ISNUMBER(N998)),NOT(ISNUMBER(I998))),"",IF(INT(N998)=INT(I998),"Sí",IF(INT(N998)&gt;INT(I998),"Tarde","Antes")))</f>
        <v/>
      </c>
      <c r="S998" t="str">
        <f>IF(T998=0,"",IF(L998="","falta el estado",IF(NOT(ISNUMBER(MATCH(L998,Ajustes!$B$9:$B$17,0))),"el estado no es de la lista",IF(E998="","falta el cliente",IF(OR(AND(C998&lt;&gt;"",NOT(ISNUMBER(C998))),AND(I998&lt;&gt;"",NOT(ISNUMBER(I998))),AND(M998&lt;&gt;"",NOT(ISNUMBER(M998))),AND(N998&lt;&gt;"",NOT(ISNUMBER(N998)))),"hay una fecha mal escrita",IF(AND(H998&lt;&gt;"",NOT(ISNUMBER(H998))),"el importe no es un número",IF(C998="","falta «Recibido el»",IF(AND(L998&lt;&gt;"Recibido",L998&lt;&gt;"Anulado",I998=""),"falta la entrega acordada",IF(AND(L998&lt;&gt;"Recibido",L998&lt;&gt;"Anulado",M998=""),"falta la fecha del estado",IF(AND(OR(L998="Entregado",L998="Facturado",L998="Cobrado"),N998=""),"falta «Entregado el»",IF(AND(N998&lt;&gt;"",OR(L998="Recibido",L998="Confirmado",L998="Preparado",L998="En reparto")),"tiene «Entregado el»: cambia el estado",IF(OR(INT(C998)&gt;INT(Ajustes!$C$5),AND(M998&lt;&gt;"",INT(M998)&gt;INT(Ajustes!$C$5)),AND(N998&lt;&gt;"",INT(N998)&gt;INT(Ajustes!$C$5))),"hay una fecha posterior a hoy",IF(AND(M998&lt;&gt;"",INT(M998)&lt;INT(C998)),"la fecha del estado es anterior a «Recibido el»",IF(AND(N998&lt;&gt;"",INT(N998)&lt;INT(C998)),"«Entregado el» es anterior a «Recibido el»",""))))))))))))))</f>
        <v/>
      </c>
      <c r="T998">
        <f>IF(COUNTA(B998:P998)&gt;0,1,0)</f>
        <v>0</v>
      </c>
      <c r="U998" t="str">
        <f>IF(T998=0,"",IF(AND(L998="Recibido",M998=""),IF(C998="","",C998),IF(M998="","",M998)))</f>
        <v/>
      </c>
      <c r="V998" t="str">
        <f>IF(OR(T998=0,NOT(ISNUMBER(MATCH(L998,Ajustes!$B$9:$B$17,0)))),"",IF(INDEX(Ajustes!$C$9:$C$17,MATCH(L998,Ajustes!$B$9:$B$17,0))="","",INDEX(Ajustes!$C$9:$C$17,MATCH(L998,Ajustes!$B$9:$B$17,0))))</f>
        <v/>
      </c>
      <c r="W998">
        <f>IF(AND(T998=1,N998="",OR(L998="Recibido",L998="Confirmado",L998="Preparado",L998="En reparto",L998="Incidencia")),1,0)</f>
        <v>0</v>
      </c>
      <c r="X998">
        <f>IF(S998&lt;&gt;"",1,0)</f>
        <v>0</v>
      </c>
      <c r="Y998">
        <f>IF(A998&lt;&gt;"",1,0)</f>
        <v>0</v>
      </c>
      <c r="Z998">
        <f>IF(T998=1,ROW()-5,0)</f>
        <v>0</v>
      </c>
    </row>
    <row r="999">
      <c r="A999" s="21" t="str">
        <f>IF(T999=0,"",IF(S999&lt;&gt;"","Revisa: "&amp;S999,IF(OR(L999="Cobrado",L999="Anulado"),"",IF(AND(N999="",OR(L999="Recibido",L999="Confirmado",L999="Preparado",L999="En reparto",L999="Incidencia"),ISNUMBER(I999),INT(Ajustes!$C$5)&gt;INT(I999)),"Retrasado",IF(OR(L999="Entregado",L999="Facturado"),IF(AND(ISNUMBER(V999),ISNUMBER(N999),INT(Ajustes!$C$5)-INT(N999)&gt;V999),IF(L999="Entregado","Sin facturar","Cobro vencido"),""),IF(AND(ISNUMBER(V999),ISNUMBER(Q999),Q999&gt;V999),INDEX(Ajustes!$E$9:$E$17,MATCH(L999,Ajustes!$B$9:$B$17,0)),""))))))</f>
        <v/>
      </c>
      <c r="B999" s="22" t="n"/>
      <c r="C999" s="23" t="n"/>
      <c r="D999" s="24" t="n"/>
      <c r="E999" s="25" t="n"/>
      <c r="F999" s="25" t="n"/>
      <c r="G999" s="25" t="n"/>
      <c r="H999" s="26" t="n"/>
      <c r="I999" s="23" t="n"/>
      <c r="J999" s="25" t="n"/>
      <c r="K999" s="25" t="n"/>
      <c r="L999" s="25" t="n"/>
      <c r="M999" s="23" t="n"/>
      <c r="N999" s="23" t="n"/>
      <c r="O999" s="27" t="n"/>
      <c r="P999" s="25" t="n"/>
      <c r="Q999" s="28" t="str">
        <f>IF(OR(T999=0,L999="Cobrado",L999="Anulado",NOT(ISNUMBER(U999))),"",MAX(0,INT(Ajustes!$C$5)-INT(U999)))</f>
        <v/>
      </c>
      <c r="R999" s="28" t="str">
        <f>IF(OR(T999=0,L999="Anulado",NOT(ISNUMBER(N999)),NOT(ISNUMBER(I999))),"",IF(INT(N999)=INT(I999),"Sí",IF(INT(N999)&gt;INT(I999),"Tarde","Antes")))</f>
        <v/>
      </c>
      <c r="S999" t="str">
        <f>IF(T999=0,"",IF(L999="","falta el estado",IF(NOT(ISNUMBER(MATCH(L999,Ajustes!$B$9:$B$17,0))),"el estado no es de la lista",IF(E999="","falta el cliente",IF(OR(AND(C999&lt;&gt;"",NOT(ISNUMBER(C999))),AND(I999&lt;&gt;"",NOT(ISNUMBER(I999))),AND(M999&lt;&gt;"",NOT(ISNUMBER(M999))),AND(N999&lt;&gt;"",NOT(ISNUMBER(N999)))),"hay una fecha mal escrita",IF(AND(H999&lt;&gt;"",NOT(ISNUMBER(H999))),"el importe no es un número",IF(C999="","falta «Recibido el»",IF(AND(L999&lt;&gt;"Recibido",L999&lt;&gt;"Anulado",I999=""),"falta la entrega acordada",IF(AND(L999&lt;&gt;"Recibido",L999&lt;&gt;"Anulado",M999=""),"falta la fecha del estado",IF(AND(OR(L999="Entregado",L999="Facturado",L999="Cobrado"),N999=""),"falta «Entregado el»",IF(AND(N999&lt;&gt;"",OR(L999="Recibido",L999="Confirmado",L999="Preparado",L999="En reparto")),"tiene «Entregado el»: cambia el estado",IF(OR(INT(C999)&gt;INT(Ajustes!$C$5),AND(M999&lt;&gt;"",INT(M999)&gt;INT(Ajustes!$C$5)),AND(N999&lt;&gt;"",INT(N999)&gt;INT(Ajustes!$C$5))),"hay una fecha posterior a hoy",IF(AND(M999&lt;&gt;"",INT(M999)&lt;INT(C999)),"la fecha del estado es anterior a «Recibido el»",IF(AND(N999&lt;&gt;"",INT(N999)&lt;INT(C999)),"«Entregado el» es anterior a «Recibido el»",""))))))))))))))</f>
        <v/>
      </c>
      <c r="T999">
        <f>IF(COUNTA(B999:P999)&gt;0,1,0)</f>
        <v>0</v>
      </c>
      <c r="U999" t="str">
        <f>IF(T999=0,"",IF(AND(L999="Recibido",M999=""),IF(C999="","",C999),IF(M999="","",M999)))</f>
        <v/>
      </c>
      <c r="V999" t="str">
        <f>IF(OR(T999=0,NOT(ISNUMBER(MATCH(L999,Ajustes!$B$9:$B$17,0)))),"",IF(INDEX(Ajustes!$C$9:$C$17,MATCH(L999,Ajustes!$B$9:$B$17,0))="","",INDEX(Ajustes!$C$9:$C$17,MATCH(L999,Ajustes!$B$9:$B$17,0))))</f>
        <v/>
      </c>
      <c r="W999">
        <f>IF(AND(T999=1,N999="",OR(L999="Recibido",L999="Confirmado",L999="Preparado",L999="En reparto",L999="Incidencia")),1,0)</f>
        <v>0</v>
      </c>
      <c r="X999">
        <f>IF(S999&lt;&gt;"",1,0)</f>
        <v>0</v>
      </c>
      <c r="Y999">
        <f>IF(A999&lt;&gt;"",1,0)</f>
        <v>0</v>
      </c>
      <c r="Z999">
        <f>IF(T999=1,ROW()-5,0)</f>
        <v>0</v>
      </c>
    </row>
    <row r="1000">
      <c r="A1000" s="21" t="str">
        <f>IF(T1000=0,"",IF(S1000&lt;&gt;"","Revisa: "&amp;S1000,IF(OR(L1000="Cobrado",L1000="Anulado"),"",IF(AND(N1000="",OR(L1000="Recibido",L1000="Confirmado",L1000="Preparado",L1000="En reparto",L1000="Incidencia"),ISNUMBER(I1000),INT(Ajustes!$C$5)&gt;INT(I1000)),"Retrasado",IF(OR(L1000="Entregado",L1000="Facturado"),IF(AND(ISNUMBER(V1000),ISNUMBER(N1000),INT(Ajustes!$C$5)-INT(N1000)&gt;V1000),IF(L1000="Entregado","Sin facturar","Cobro vencido"),""),IF(AND(ISNUMBER(V1000),ISNUMBER(Q1000),Q1000&gt;V1000),INDEX(Ajustes!$E$9:$E$17,MATCH(L1000,Ajustes!$B$9:$B$17,0)),""))))))</f>
        <v/>
      </c>
      <c r="B1000" s="22" t="n"/>
      <c r="C1000" s="23" t="n"/>
      <c r="D1000" s="24" t="n"/>
      <c r="E1000" s="25" t="n"/>
      <c r="F1000" s="25" t="n"/>
      <c r="G1000" s="25" t="n"/>
      <c r="H1000" s="26" t="n"/>
      <c r="I1000" s="23" t="n"/>
      <c r="J1000" s="25" t="n"/>
      <c r="K1000" s="25" t="n"/>
      <c r="L1000" s="25" t="n"/>
      <c r="M1000" s="23" t="n"/>
      <c r="N1000" s="23" t="n"/>
      <c r="O1000" s="27" t="n"/>
      <c r="P1000" s="25" t="n"/>
      <c r="Q1000" s="28" t="str">
        <f>IF(OR(T1000=0,L1000="Cobrado",L1000="Anulado",NOT(ISNUMBER(U1000))),"",MAX(0,INT(Ajustes!$C$5)-INT(U1000)))</f>
        <v/>
      </c>
      <c r="R1000" s="28" t="str">
        <f>IF(OR(T1000=0,L1000="Anulado",NOT(ISNUMBER(N1000)),NOT(ISNUMBER(I1000))),"",IF(INT(N1000)=INT(I1000),"Sí",IF(INT(N1000)&gt;INT(I1000),"Tarde","Antes")))</f>
        <v/>
      </c>
      <c r="S1000" t="str">
        <f>IF(T1000=0,"",IF(L1000="","falta el estado",IF(NOT(ISNUMBER(MATCH(L1000,Ajustes!$B$9:$B$17,0))),"el estado no es de la lista",IF(E1000="","falta el cliente",IF(OR(AND(C1000&lt;&gt;"",NOT(ISNUMBER(C1000))),AND(I1000&lt;&gt;"",NOT(ISNUMBER(I1000))),AND(M1000&lt;&gt;"",NOT(ISNUMBER(M1000))),AND(N1000&lt;&gt;"",NOT(ISNUMBER(N1000)))),"hay una fecha mal escrita",IF(AND(H1000&lt;&gt;"",NOT(ISNUMBER(H1000))),"el importe no es un número",IF(C1000="","falta «Recibido el»",IF(AND(L1000&lt;&gt;"Recibido",L1000&lt;&gt;"Anulado",I1000=""),"falta la entrega acordada",IF(AND(L1000&lt;&gt;"Recibido",L1000&lt;&gt;"Anulado",M1000=""),"falta la fecha del estado",IF(AND(OR(L1000="Entregado",L1000="Facturado",L1000="Cobrado"),N1000=""),"falta «Entregado el»",IF(AND(N1000&lt;&gt;"",OR(L1000="Recibido",L1000="Confirmado",L1000="Preparado",L1000="En reparto")),"tiene «Entregado el»: cambia el estado",IF(OR(INT(C1000)&gt;INT(Ajustes!$C$5),AND(M1000&lt;&gt;"",INT(M1000)&gt;INT(Ajustes!$C$5)),AND(N1000&lt;&gt;"",INT(N1000)&gt;INT(Ajustes!$C$5))),"hay una fecha posterior a hoy",IF(AND(M1000&lt;&gt;"",INT(M1000)&lt;INT(C1000)),"la fecha del estado es anterior a «Recibido el»",IF(AND(N1000&lt;&gt;"",INT(N1000)&lt;INT(C1000)),"«Entregado el» es anterior a «Recibido el»",""))))))))))))))</f>
        <v/>
      </c>
      <c r="T1000">
        <f>IF(COUNTA(B1000:P1000)&gt;0,1,0)</f>
        <v>0</v>
      </c>
      <c r="U1000" t="str">
        <f>IF(T1000=0,"",IF(AND(L1000="Recibido",M1000=""),IF(C1000="","",C1000),IF(M1000="","",M1000)))</f>
        <v/>
      </c>
      <c r="V1000" t="str">
        <f>IF(OR(T1000=0,NOT(ISNUMBER(MATCH(L1000,Ajustes!$B$9:$B$17,0)))),"",IF(INDEX(Ajustes!$C$9:$C$17,MATCH(L1000,Ajustes!$B$9:$B$17,0))="","",INDEX(Ajustes!$C$9:$C$17,MATCH(L1000,Ajustes!$B$9:$B$17,0))))</f>
        <v/>
      </c>
      <c r="W1000">
        <f>IF(AND(T1000=1,N1000="",OR(L1000="Recibido",L1000="Confirmado",L1000="Preparado",L1000="En reparto",L1000="Incidencia")),1,0)</f>
        <v>0</v>
      </c>
      <c r="X1000">
        <f>IF(S1000&lt;&gt;"",1,0)</f>
        <v>0</v>
      </c>
      <c r="Y1000">
        <f>IF(A1000&lt;&gt;"",1,0)</f>
        <v>0</v>
      </c>
      <c r="Z1000">
        <f>IF(T1000=1,ROW()-5,0)</f>
        <v>0</v>
      </c>
    </row>
    <row r="1001">
      <c r="A1001" s="21" t="str">
        <f>IF(T1001=0,"",IF(S1001&lt;&gt;"","Revisa: "&amp;S1001,IF(OR(L1001="Cobrado",L1001="Anulado"),"",IF(AND(N1001="",OR(L1001="Recibido",L1001="Confirmado",L1001="Preparado",L1001="En reparto",L1001="Incidencia"),ISNUMBER(I1001),INT(Ajustes!$C$5)&gt;INT(I1001)),"Retrasado",IF(OR(L1001="Entregado",L1001="Facturado"),IF(AND(ISNUMBER(V1001),ISNUMBER(N1001),INT(Ajustes!$C$5)-INT(N1001)&gt;V1001),IF(L1001="Entregado","Sin facturar","Cobro vencido"),""),IF(AND(ISNUMBER(V1001),ISNUMBER(Q1001),Q1001&gt;V1001),INDEX(Ajustes!$E$9:$E$17,MATCH(L1001,Ajustes!$B$9:$B$17,0)),""))))))</f>
        <v/>
      </c>
      <c r="B1001" s="22" t="n"/>
      <c r="C1001" s="23" t="n"/>
      <c r="D1001" s="24" t="n"/>
      <c r="E1001" s="25" t="n"/>
      <c r="F1001" s="25" t="n"/>
      <c r="G1001" s="25" t="n"/>
      <c r="H1001" s="26" t="n"/>
      <c r="I1001" s="23" t="n"/>
      <c r="J1001" s="25" t="n"/>
      <c r="K1001" s="25" t="n"/>
      <c r="L1001" s="25" t="n"/>
      <c r="M1001" s="23" t="n"/>
      <c r="N1001" s="23" t="n"/>
      <c r="O1001" s="27" t="n"/>
      <c r="P1001" s="25" t="n"/>
      <c r="Q1001" s="28" t="str">
        <f>IF(OR(T1001=0,L1001="Cobrado",L1001="Anulado",NOT(ISNUMBER(U1001))),"",MAX(0,INT(Ajustes!$C$5)-INT(U1001)))</f>
        <v/>
      </c>
      <c r="R1001" s="28" t="str">
        <f>IF(OR(T1001=0,L1001="Anulado",NOT(ISNUMBER(N1001)),NOT(ISNUMBER(I1001))),"",IF(INT(N1001)=INT(I1001),"Sí",IF(INT(N1001)&gt;INT(I1001),"Tarde","Antes")))</f>
        <v/>
      </c>
      <c r="S1001" t="str">
        <f>IF(T1001=0,"",IF(L1001="","falta el estado",IF(NOT(ISNUMBER(MATCH(L1001,Ajustes!$B$9:$B$17,0))),"el estado no es de la lista",IF(E1001="","falta el cliente",IF(OR(AND(C1001&lt;&gt;"",NOT(ISNUMBER(C1001))),AND(I1001&lt;&gt;"",NOT(ISNUMBER(I1001))),AND(M1001&lt;&gt;"",NOT(ISNUMBER(M1001))),AND(N1001&lt;&gt;"",NOT(ISNUMBER(N1001)))),"hay una fecha mal escrita",IF(AND(H1001&lt;&gt;"",NOT(ISNUMBER(H1001))),"el importe no es un número",IF(C1001="","falta «Recibido el»",IF(AND(L1001&lt;&gt;"Recibido",L1001&lt;&gt;"Anulado",I1001=""),"falta la entrega acordada",IF(AND(L1001&lt;&gt;"Recibido",L1001&lt;&gt;"Anulado",M1001=""),"falta la fecha del estado",IF(AND(OR(L1001="Entregado",L1001="Facturado",L1001="Cobrado"),N1001=""),"falta «Entregado el»",IF(AND(N1001&lt;&gt;"",OR(L1001="Recibido",L1001="Confirmado",L1001="Preparado",L1001="En reparto")),"tiene «Entregado el»: cambia el estado",IF(OR(INT(C1001)&gt;INT(Ajustes!$C$5),AND(M1001&lt;&gt;"",INT(M1001)&gt;INT(Ajustes!$C$5)),AND(N1001&lt;&gt;"",INT(N1001)&gt;INT(Ajustes!$C$5))),"hay una fecha posterior a hoy",IF(AND(M1001&lt;&gt;"",INT(M1001)&lt;INT(C1001)),"la fecha del estado es anterior a «Recibido el»",IF(AND(N1001&lt;&gt;"",INT(N1001)&lt;INT(C1001)),"«Entregado el» es anterior a «Recibido el»",""))))))))))))))</f>
        <v/>
      </c>
      <c r="T1001">
        <f>IF(COUNTA(B1001:P1001)&gt;0,1,0)</f>
        <v>0</v>
      </c>
      <c r="U1001" t="str">
        <f>IF(T1001=0,"",IF(AND(L1001="Recibido",M1001=""),IF(C1001="","",C1001),IF(M1001="","",M1001)))</f>
        <v/>
      </c>
      <c r="V1001" t="str">
        <f>IF(OR(T1001=0,NOT(ISNUMBER(MATCH(L1001,Ajustes!$B$9:$B$17,0)))),"",IF(INDEX(Ajustes!$C$9:$C$17,MATCH(L1001,Ajustes!$B$9:$B$17,0))="","",INDEX(Ajustes!$C$9:$C$17,MATCH(L1001,Ajustes!$B$9:$B$17,0))))</f>
        <v/>
      </c>
      <c r="W1001">
        <f>IF(AND(T1001=1,N1001="",OR(L1001="Recibido",L1001="Confirmado",L1001="Preparado",L1001="En reparto",L1001="Incidencia")),1,0)</f>
        <v>0</v>
      </c>
      <c r="X1001">
        <f>IF(S1001&lt;&gt;"",1,0)</f>
        <v>0</v>
      </c>
      <c r="Y1001">
        <f>IF(A1001&lt;&gt;"",1,0)</f>
        <v>0</v>
      </c>
      <c r="Z1001">
        <f>IF(T1001=1,ROW()-5,0)</f>
        <v>0</v>
      </c>
    </row>
    <row r="1002">
      <c r="A1002" s="21" t="str">
        <f>IF(T1002=0,"",IF(S1002&lt;&gt;"","Revisa: "&amp;S1002,IF(OR(L1002="Cobrado",L1002="Anulado"),"",IF(AND(N1002="",OR(L1002="Recibido",L1002="Confirmado",L1002="Preparado",L1002="En reparto",L1002="Incidencia"),ISNUMBER(I1002),INT(Ajustes!$C$5)&gt;INT(I1002)),"Retrasado",IF(OR(L1002="Entregado",L1002="Facturado"),IF(AND(ISNUMBER(V1002),ISNUMBER(N1002),INT(Ajustes!$C$5)-INT(N1002)&gt;V1002),IF(L1002="Entregado","Sin facturar","Cobro vencido"),""),IF(AND(ISNUMBER(V1002),ISNUMBER(Q1002),Q1002&gt;V1002),INDEX(Ajustes!$E$9:$E$17,MATCH(L1002,Ajustes!$B$9:$B$17,0)),""))))))</f>
        <v/>
      </c>
      <c r="B1002" s="22" t="n"/>
      <c r="C1002" s="23" t="n"/>
      <c r="D1002" s="24" t="n"/>
      <c r="E1002" s="25" t="n"/>
      <c r="F1002" s="25" t="n"/>
      <c r="G1002" s="25" t="n"/>
      <c r="H1002" s="26" t="n"/>
      <c r="I1002" s="23" t="n"/>
      <c r="J1002" s="25" t="n"/>
      <c r="K1002" s="25" t="n"/>
      <c r="L1002" s="25" t="n"/>
      <c r="M1002" s="23" t="n"/>
      <c r="N1002" s="23" t="n"/>
      <c r="O1002" s="27" t="n"/>
      <c r="P1002" s="25" t="n"/>
      <c r="Q1002" s="28" t="str">
        <f>IF(OR(T1002=0,L1002="Cobrado",L1002="Anulado",NOT(ISNUMBER(U1002))),"",MAX(0,INT(Ajustes!$C$5)-INT(U1002)))</f>
        <v/>
      </c>
      <c r="R1002" s="28" t="str">
        <f>IF(OR(T1002=0,L1002="Anulado",NOT(ISNUMBER(N1002)),NOT(ISNUMBER(I1002))),"",IF(INT(N1002)=INT(I1002),"Sí",IF(INT(N1002)&gt;INT(I1002),"Tarde","Antes")))</f>
        <v/>
      </c>
      <c r="S1002" t="str">
        <f>IF(T1002=0,"",IF(L1002="","falta el estado",IF(NOT(ISNUMBER(MATCH(L1002,Ajustes!$B$9:$B$17,0))),"el estado no es de la lista",IF(E1002="","falta el cliente",IF(OR(AND(C1002&lt;&gt;"",NOT(ISNUMBER(C1002))),AND(I1002&lt;&gt;"",NOT(ISNUMBER(I1002))),AND(M1002&lt;&gt;"",NOT(ISNUMBER(M1002))),AND(N1002&lt;&gt;"",NOT(ISNUMBER(N1002)))),"hay una fecha mal escrita",IF(AND(H1002&lt;&gt;"",NOT(ISNUMBER(H1002))),"el importe no es un número",IF(C1002="","falta «Recibido el»",IF(AND(L1002&lt;&gt;"Recibido",L1002&lt;&gt;"Anulado",I1002=""),"falta la entrega acordada",IF(AND(L1002&lt;&gt;"Recibido",L1002&lt;&gt;"Anulado",M1002=""),"falta la fecha del estado",IF(AND(OR(L1002="Entregado",L1002="Facturado",L1002="Cobrado"),N1002=""),"falta «Entregado el»",IF(AND(N1002&lt;&gt;"",OR(L1002="Recibido",L1002="Confirmado",L1002="Preparado",L1002="En reparto")),"tiene «Entregado el»: cambia el estado",IF(OR(INT(C1002)&gt;INT(Ajustes!$C$5),AND(M1002&lt;&gt;"",INT(M1002)&gt;INT(Ajustes!$C$5)),AND(N1002&lt;&gt;"",INT(N1002)&gt;INT(Ajustes!$C$5))),"hay una fecha posterior a hoy",IF(AND(M1002&lt;&gt;"",INT(M1002)&lt;INT(C1002)),"la fecha del estado es anterior a «Recibido el»",IF(AND(N1002&lt;&gt;"",INT(N1002)&lt;INT(C1002)),"«Entregado el» es anterior a «Recibido el»",""))))))))))))))</f>
        <v/>
      </c>
      <c r="T1002">
        <f>IF(COUNTA(B1002:P1002)&gt;0,1,0)</f>
        <v>0</v>
      </c>
      <c r="U1002" t="str">
        <f>IF(T1002=0,"",IF(AND(L1002="Recibido",M1002=""),IF(C1002="","",C1002),IF(M1002="","",M1002)))</f>
        <v/>
      </c>
      <c r="V1002" t="str">
        <f>IF(OR(T1002=0,NOT(ISNUMBER(MATCH(L1002,Ajustes!$B$9:$B$17,0)))),"",IF(INDEX(Ajustes!$C$9:$C$17,MATCH(L1002,Ajustes!$B$9:$B$17,0))="","",INDEX(Ajustes!$C$9:$C$17,MATCH(L1002,Ajustes!$B$9:$B$17,0))))</f>
        <v/>
      </c>
      <c r="W1002">
        <f>IF(AND(T1002=1,N1002="",OR(L1002="Recibido",L1002="Confirmado",L1002="Preparado",L1002="En reparto",L1002="Incidencia")),1,0)</f>
        <v>0</v>
      </c>
      <c r="X1002">
        <f>IF(S1002&lt;&gt;"",1,0)</f>
        <v>0</v>
      </c>
      <c r="Y1002">
        <f>IF(A1002&lt;&gt;"",1,0)</f>
        <v>0</v>
      </c>
      <c r="Z1002">
        <f>IF(T1002=1,ROW()-5,0)</f>
        <v>0</v>
      </c>
    </row>
    <row r="1003">
      <c r="A1003" s="21" t="str">
        <f>IF(T1003=0,"",IF(S1003&lt;&gt;"","Revisa: "&amp;S1003,IF(OR(L1003="Cobrado",L1003="Anulado"),"",IF(AND(N1003="",OR(L1003="Recibido",L1003="Confirmado",L1003="Preparado",L1003="En reparto",L1003="Incidencia"),ISNUMBER(I1003),INT(Ajustes!$C$5)&gt;INT(I1003)),"Retrasado",IF(OR(L1003="Entregado",L1003="Facturado"),IF(AND(ISNUMBER(V1003),ISNUMBER(N1003),INT(Ajustes!$C$5)-INT(N1003)&gt;V1003),IF(L1003="Entregado","Sin facturar","Cobro vencido"),""),IF(AND(ISNUMBER(V1003),ISNUMBER(Q1003),Q1003&gt;V1003),INDEX(Ajustes!$E$9:$E$17,MATCH(L1003,Ajustes!$B$9:$B$17,0)),""))))))</f>
        <v/>
      </c>
      <c r="B1003" s="22" t="n"/>
      <c r="C1003" s="23" t="n"/>
      <c r="D1003" s="24" t="n"/>
      <c r="E1003" s="25" t="n"/>
      <c r="F1003" s="25" t="n"/>
      <c r="G1003" s="25" t="n"/>
      <c r="H1003" s="26" t="n"/>
      <c r="I1003" s="23" t="n"/>
      <c r="J1003" s="25" t="n"/>
      <c r="K1003" s="25" t="n"/>
      <c r="L1003" s="25" t="n"/>
      <c r="M1003" s="23" t="n"/>
      <c r="N1003" s="23" t="n"/>
      <c r="O1003" s="27" t="n"/>
      <c r="P1003" s="25" t="n"/>
      <c r="Q1003" s="28" t="str">
        <f>IF(OR(T1003=0,L1003="Cobrado",L1003="Anulado",NOT(ISNUMBER(U1003))),"",MAX(0,INT(Ajustes!$C$5)-INT(U1003)))</f>
        <v/>
      </c>
      <c r="R1003" s="28" t="str">
        <f>IF(OR(T1003=0,L1003="Anulado",NOT(ISNUMBER(N1003)),NOT(ISNUMBER(I1003))),"",IF(INT(N1003)=INT(I1003),"Sí",IF(INT(N1003)&gt;INT(I1003),"Tarde","Antes")))</f>
        <v/>
      </c>
      <c r="S1003" t="str">
        <f>IF(T1003=0,"",IF(L1003="","falta el estado",IF(NOT(ISNUMBER(MATCH(L1003,Ajustes!$B$9:$B$17,0))),"el estado no es de la lista",IF(E1003="","falta el cliente",IF(OR(AND(C1003&lt;&gt;"",NOT(ISNUMBER(C1003))),AND(I1003&lt;&gt;"",NOT(ISNUMBER(I1003))),AND(M1003&lt;&gt;"",NOT(ISNUMBER(M1003))),AND(N1003&lt;&gt;"",NOT(ISNUMBER(N1003)))),"hay una fecha mal escrita",IF(AND(H1003&lt;&gt;"",NOT(ISNUMBER(H1003))),"el importe no es un número",IF(C1003="","falta «Recibido el»",IF(AND(L1003&lt;&gt;"Recibido",L1003&lt;&gt;"Anulado",I1003=""),"falta la entrega acordada",IF(AND(L1003&lt;&gt;"Recibido",L1003&lt;&gt;"Anulado",M1003=""),"falta la fecha del estado",IF(AND(OR(L1003="Entregado",L1003="Facturado",L1003="Cobrado"),N1003=""),"falta «Entregado el»",IF(AND(N1003&lt;&gt;"",OR(L1003="Recibido",L1003="Confirmado",L1003="Preparado",L1003="En reparto")),"tiene «Entregado el»: cambia el estado",IF(OR(INT(C1003)&gt;INT(Ajustes!$C$5),AND(M1003&lt;&gt;"",INT(M1003)&gt;INT(Ajustes!$C$5)),AND(N1003&lt;&gt;"",INT(N1003)&gt;INT(Ajustes!$C$5))),"hay una fecha posterior a hoy",IF(AND(M1003&lt;&gt;"",INT(M1003)&lt;INT(C1003)),"la fecha del estado es anterior a «Recibido el»",IF(AND(N1003&lt;&gt;"",INT(N1003)&lt;INT(C1003)),"«Entregado el» es anterior a «Recibido el»",""))))))))))))))</f>
        <v/>
      </c>
      <c r="T1003">
        <f>IF(COUNTA(B1003:P1003)&gt;0,1,0)</f>
        <v>0</v>
      </c>
      <c r="U1003" t="str">
        <f>IF(T1003=0,"",IF(AND(L1003="Recibido",M1003=""),IF(C1003="","",C1003),IF(M1003="","",M1003)))</f>
        <v/>
      </c>
      <c r="V1003" t="str">
        <f>IF(OR(T1003=0,NOT(ISNUMBER(MATCH(L1003,Ajustes!$B$9:$B$17,0)))),"",IF(INDEX(Ajustes!$C$9:$C$17,MATCH(L1003,Ajustes!$B$9:$B$17,0))="","",INDEX(Ajustes!$C$9:$C$17,MATCH(L1003,Ajustes!$B$9:$B$17,0))))</f>
        <v/>
      </c>
      <c r="W1003">
        <f>IF(AND(T1003=1,N1003="",OR(L1003="Recibido",L1003="Confirmado",L1003="Preparado",L1003="En reparto",L1003="Incidencia")),1,0)</f>
        <v>0</v>
      </c>
      <c r="X1003">
        <f>IF(S1003&lt;&gt;"",1,0)</f>
        <v>0</v>
      </c>
      <c r="Y1003">
        <f>IF(A1003&lt;&gt;"",1,0)</f>
        <v>0</v>
      </c>
      <c r="Z1003">
        <f>IF(T1003=1,ROW()-5,0)</f>
        <v>0</v>
      </c>
    </row>
    <row r="1004">
      <c r="A1004" s="21" t="str">
        <f>IF(T1004=0,"",IF(S1004&lt;&gt;"","Revisa: "&amp;S1004,IF(OR(L1004="Cobrado",L1004="Anulado"),"",IF(AND(N1004="",OR(L1004="Recibido",L1004="Confirmado",L1004="Preparado",L1004="En reparto",L1004="Incidencia"),ISNUMBER(I1004),INT(Ajustes!$C$5)&gt;INT(I1004)),"Retrasado",IF(OR(L1004="Entregado",L1004="Facturado"),IF(AND(ISNUMBER(V1004),ISNUMBER(N1004),INT(Ajustes!$C$5)-INT(N1004)&gt;V1004),IF(L1004="Entregado","Sin facturar","Cobro vencido"),""),IF(AND(ISNUMBER(V1004),ISNUMBER(Q1004),Q1004&gt;V1004),INDEX(Ajustes!$E$9:$E$17,MATCH(L1004,Ajustes!$B$9:$B$17,0)),""))))))</f>
        <v/>
      </c>
      <c r="B1004" s="22" t="n"/>
      <c r="C1004" s="23" t="n"/>
      <c r="D1004" s="24" t="n"/>
      <c r="E1004" s="25" t="n"/>
      <c r="F1004" s="25" t="n"/>
      <c r="G1004" s="25" t="n"/>
      <c r="H1004" s="26" t="n"/>
      <c r="I1004" s="23" t="n"/>
      <c r="J1004" s="25" t="n"/>
      <c r="K1004" s="25" t="n"/>
      <c r="L1004" s="25" t="n"/>
      <c r="M1004" s="23" t="n"/>
      <c r="N1004" s="23" t="n"/>
      <c r="O1004" s="27" t="n"/>
      <c r="P1004" s="25" t="n"/>
      <c r="Q1004" s="28" t="str">
        <f>IF(OR(T1004=0,L1004="Cobrado",L1004="Anulado",NOT(ISNUMBER(U1004))),"",MAX(0,INT(Ajustes!$C$5)-INT(U1004)))</f>
        <v/>
      </c>
      <c r="R1004" s="28" t="str">
        <f>IF(OR(T1004=0,L1004="Anulado",NOT(ISNUMBER(N1004)),NOT(ISNUMBER(I1004))),"",IF(INT(N1004)=INT(I1004),"Sí",IF(INT(N1004)&gt;INT(I1004),"Tarde","Antes")))</f>
        <v/>
      </c>
      <c r="S1004" t="str">
        <f>IF(T1004=0,"",IF(L1004="","falta el estado",IF(NOT(ISNUMBER(MATCH(L1004,Ajustes!$B$9:$B$17,0))),"el estado no es de la lista",IF(E1004="","falta el cliente",IF(OR(AND(C1004&lt;&gt;"",NOT(ISNUMBER(C1004))),AND(I1004&lt;&gt;"",NOT(ISNUMBER(I1004))),AND(M1004&lt;&gt;"",NOT(ISNUMBER(M1004))),AND(N1004&lt;&gt;"",NOT(ISNUMBER(N1004)))),"hay una fecha mal escrita",IF(AND(H1004&lt;&gt;"",NOT(ISNUMBER(H1004))),"el importe no es un número",IF(C1004="","falta «Recibido el»",IF(AND(L1004&lt;&gt;"Recibido",L1004&lt;&gt;"Anulado",I1004=""),"falta la entrega acordada",IF(AND(L1004&lt;&gt;"Recibido",L1004&lt;&gt;"Anulado",M1004=""),"falta la fecha del estado",IF(AND(OR(L1004="Entregado",L1004="Facturado",L1004="Cobrado"),N1004=""),"falta «Entregado el»",IF(AND(N1004&lt;&gt;"",OR(L1004="Recibido",L1004="Confirmado",L1004="Preparado",L1004="En reparto")),"tiene «Entregado el»: cambia el estado",IF(OR(INT(C1004)&gt;INT(Ajustes!$C$5),AND(M1004&lt;&gt;"",INT(M1004)&gt;INT(Ajustes!$C$5)),AND(N1004&lt;&gt;"",INT(N1004)&gt;INT(Ajustes!$C$5))),"hay una fecha posterior a hoy",IF(AND(M1004&lt;&gt;"",INT(M1004)&lt;INT(C1004)),"la fecha del estado es anterior a «Recibido el»",IF(AND(N1004&lt;&gt;"",INT(N1004)&lt;INT(C1004)),"«Entregado el» es anterior a «Recibido el»",""))))))))))))))</f>
        <v/>
      </c>
      <c r="T1004">
        <f>IF(COUNTA(B1004:P1004)&gt;0,1,0)</f>
        <v>0</v>
      </c>
      <c r="U1004" t="str">
        <f>IF(T1004=0,"",IF(AND(L1004="Recibido",M1004=""),IF(C1004="","",C1004),IF(M1004="","",M1004)))</f>
        <v/>
      </c>
      <c r="V1004" t="str">
        <f>IF(OR(T1004=0,NOT(ISNUMBER(MATCH(L1004,Ajustes!$B$9:$B$17,0)))),"",IF(INDEX(Ajustes!$C$9:$C$17,MATCH(L1004,Ajustes!$B$9:$B$17,0))="","",INDEX(Ajustes!$C$9:$C$17,MATCH(L1004,Ajustes!$B$9:$B$17,0))))</f>
        <v/>
      </c>
      <c r="W1004">
        <f>IF(AND(T1004=1,N1004="",OR(L1004="Recibido",L1004="Confirmado",L1004="Preparado",L1004="En reparto",L1004="Incidencia")),1,0)</f>
        <v>0</v>
      </c>
      <c r="X1004">
        <f>IF(S1004&lt;&gt;"",1,0)</f>
        <v>0</v>
      </c>
      <c r="Y1004">
        <f>IF(A1004&lt;&gt;"",1,0)</f>
        <v>0</v>
      </c>
      <c r="Z1004">
        <f>IF(T1004=1,ROW()-5,0)</f>
        <v>0</v>
      </c>
    </row>
    <row r="1005">
      <c r="A1005" s="21" t="str">
        <f>IF(T1005=0,"",IF(S1005&lt;&gt;"","Revisa: "&amp;S1005,IF(OR(L1005="Cobrado",L1005="Anulado"),"",IF(AND(N1005="",OR(L1005="Recibido",L1005="Confirmado",L1005="Preparado",L1005="En reparto",L1005="Incidencia"),ISNUMBER(I1005),INT(Ajustes!$C$5)&gt;INT(I1005)),"Retrasado",IF(OR(L1005="Entregado",L1005="Facturado"),IF(AND(ISNUMBER(V1005),ISNUMBER(N1005),INT(Ajustes!$C$5)-INT(N1005)&gt;V1005),IF(L1005="Entregado","Sin facturar","Cobro vencido"),""),IF(AND(ISNUMBER(V1005),ISNUMBER(Q1005),Q1005&gt;V1005),INDEX(Ajustes!$E$9:$E$17,MATCH(L1005,Ajustes!$B$9:$B$17,0)),""))))))</f>
        <v/>
      </c>
      <c r="B1005" s="22" t="n"/>
      <c r="C1005" s="23" t="n"/>
      <c r="D1005" s="24" t="n"/>
      <c r="E1005" s="25" t="n"/>
      <c r="F1005" s="25" t="n"/>
      <c r="G1005" s="25" t="n"/>
      <c r="H1005" s="26" t="n"/>
      <c r="I1005" s="23" t="n"/>
      <c r="J1005" s="25" t="n"/>
      <c r="K1005" s="25" t="n"/>
      <c r="L1005" s="25" t="n"/>
      <c r="M1005" s="23" t="n"/>
      <c r="N1005" s="23" t="n"/>
      <c r="O1005" s="27" t="n"/>
      <c r="P1005" s="25" t="n"/>
      <c r="Q1005" s="28" t="str">
        <f>IF(OR(T1005=0,L1005="Cobrado",L1005="Anulado",NOT(ISNUMBER(U1005))),"",MAX(0,INT(Ajustes!$C$5)-INT(U1005)))</f>
        <v/>
      </c>
      <c r="R1005" s="28" t="str">
        <f>IF(OR(T1005=0,L1005="Anulado",NOT(ISNUMBER(N1005)),NOT(ISNUMBER(I1005))),"",IF(INT(N1005)=INT(I1005),"Sí",IF(INT(N1005)&gt;INT(I1005),"Tarde","Antes")))</f>
        <v/>
      </c>
      <c r="S1005" t="str">
        <f>IF(T1005=0,"",IF(L1005="","falta el estado",IF(NOT(ISNUMBER(MATCH(L1005,Ajustes!$B$9:$B$17,0))),"el estado no es de la lista",IF(E1005="","falta el cliente",IF(OR(AND(C1005&lt;&gt;"",NOT(ISNUMBER(C1005))),AND(I1005&lt;&gt;"",NOT(ISNUMBER(I1005))),AND(M1005&lt;&gt;"",NOT(ISNUMBER(M1005))),AND(N1005&lt;&gt;"",NOT(ISNUMBER(N1005)))),"hay una fecha mal escrita",IF(AND(H1005&lt;&gt;"",NOT(ISNUMBER(H1005))),"el importe no es un número",IF(C1005="","falta «Recibido el»",IF(AND(L1005&lt;&gt;"Recibido",L1005&lt;&gt;"Anulado",I1005=""),"falta la entrega acordada",IF(AND(L1005&lt;&gt;"Recibido",L1005&lt;&gt;"Anulado",M1005=""),"falta la fecha del estado",IF(AND(OR(L1005="Entregado",L1005="Facturado",L1005="Cobrado"),N1005=""),"falta «Entregado el»",IF(AND(N1005&lt;&gt;"",OR(L1005="Recibido",L1005="Confirmado",L1005="Preparado",L1005="En reparto")),"tiene «Entregado el»: cambia el estado",IF(OR(INT(C1005)&gt;INT(Ajustes!$C$5),AND(M1005&lt;&gt;"",INT(M1005)&gt;INT(Ajustes!$C$5)),AND(N1005&lt;&gt;"",INT(N1005)&gt;INT(Ajustes!$C$5))),"hay una fecha posterior a hoy",IF(AND(M1005&lt;&gt;"",INT(M1005)&lt;INT(C1005)),"la fecha del estado es anterior a «Recibido el»",IF(AND(N1005&lt;&gt;"",INT(N1005)&lt;INT(C1005)),"«Entregado el» es anterior a «Recibido el»",""))))))))))))))</f>
        <v/>
      </c>
      <c r="T1005">
        <f>IF(COUNTA(B1005:P1005)&gt;0,1,0)</f>
        <v>0</v>
      </c>
      <c r="U1005" t="str">
        <f>IF(T1005=0,"",IF(AND(L1005="Recibido",M1005=""),IF(C1005="","",C1005),IF(M1005="","",M1005)))</f>
        <v/>
      </c>
      <c r="V1005" t="str">
        <f>IF(OR(T1005=0,NOT(ISNUMBER(MATCH(L1005,Ajustes!$B$9:$B$17,0)))),"",IF(INDEX(Ajustes!$C$9:$C$17,MATCH(L1005,Ajustes!$B$9:$B$17,0))="","",INDEX(Ajustes!$C$9:$C$17,MATCH(L1005,Ajustes!$B$9:$B$17,0))))</f>
        <v/>
      </c>
      <c r="W1005">
        <f>IF(AND(T1005=1,N1005="",OR(L1005="Recibido",L1005="Confirmado",L1005="Preparado",L1005="En reparto",L1005="Incidencia")),1,0)</f>
        <v>0</v>
      </c>
      <c r="X1005">
        <f>IF(S1005&lt;&gt;"",1,0)</f>
        <v>0</v>
      </c>
      <c r="Y1005">
        <f>IF(A1005&lt;&gt;"",1,0)</f>
        <v>0</v>
      </c>
      <c r="Z1005">
        <f>IF(T1005=1,ROW()-5,0)</f>
        <v>0</v>
      </c>
    </row>
  </sheetData>
  <autoFilter ref="A5:R1005"/>
  <mergeCells count="8">
    <mergeCell ref="A1:D1"/>
    <mergeCell ref="F4:G4"/>
    <mergeCell ref="G1:P1"/>
    <mergeCell ref="E2:P2"/>
    <mergeCell ref="B4:D4"/>
    <mergeCell ref="A3:P3"/>
    <mergeCell ref="A2:D2"/>
    <mergeCell ref="H4:I4"/>
  </mergeCells>
  <conditionalFormatting sqref="A6:R1005">
    <cfRule type="expression" priority="1" dxfId="0" stopIfTrue="0">
      <formula>LEFT($A6,6)="Revisa"</formula>
    </cfRule>
    <cfRule type="expression" priority="2" dxfId="1">
      <formula>OR($A6="Retrasado",$A6="Cobro vencido")</formula>
    </cfRule>
    <cfRule type="expression" priority="3" dxfId="2">
      <formula>AND($A6&lt;&gt;"",$A6&lt;&gt;"Retrasado",$A6&lt;&gt;"Cobro vencido",LEFT($A6,6)&lt;&gt;"Revisa")</formula>
    </cfRule>
    <cfRule type="expression" priority="4" dxfId="3">
      <formula>OR($L6="Cobrado",$L6="Anulado")</formula>
    </cfRule>
  </conditionalFormatting>
  <conditionalFormatting sqref="A6:A1005">
    <cfRule type="expression" priority="5" dxfId="4">
      <formula>LEFT($A6,6)="Revisa"</formula>
    </cfRule>
    <cfRule type="expression" priority="6" dxfId="5">
      <formula>$A6&lt;&gt;""</formula>
    </cfRule>
  </conditionalFormatting>
  <conditionalFormatting sqref="R6:R1005">
    <cfRule type="expression" priority="7" dxfId="5">
      <formula>OR($R6="Tarde",$R6="Antes")</formula>
    </cfRule>
  </conditionalFormatting>
  <conditionalFormatting sqref="O6:O1005">
    <cfRule type="expression" priority="8" dxfId="5">
      <formula>$O6="No"</formula>
    </cfRule>
  </conditionalFormatting>
  <dataValidations count="8">
    <dataValidation sqref="C6:C1005 I6:I1005 M6:M1005 N6:N1005" showDropDown="0" showInputMessage="0" showErrorMessage="1" allowBlank="1" errorTitle="Fecha" error="Escribe una fecha: por ejemplo, 02/10/2026 (o 2/10, si es de este año)." type="date" operator="greaterThan">
      <formula1>36526</formula1>
    </dataValidation>
    <dataValidation sqref="D6:D1005" showDropDown="0" showInputMessage="0" showErrorMessage="1" allowBlank="1" errorTitle="Hora" error="Escribe la hora así: 19:45." type="time" operator="between">
      <formula1>0</formula1>
      <formula2>0.999988</formula2>
    </dataValidation>
    <dataValidation sqref="H6:H1005" showDropDown="0" showInputMessage="0" showErrorMessage="1" allowBlank="1" errorTitle="Importe" error="Escribe el importe sin IVA, como número y sin el €: por ejemplo, 158,80." type="decimal" operator="greaterThanOrEqual">
      <formula1>0</formula1>
    </dataValidation>
    <dataValidation sqref="L6:L1005" showDropDown="0" showInputMessage="0" showErrorMessage="1" allowBlank="1" errorTitle="Estado" error="Elige el estado de la lista. Las fórmulas solo entienden esos nueve." type="list">
      <formula1>"Recibido,Confirmado,Preparado,En reparto,Entregado,Incidencia,Facturado,Cobrado,Anulado"</formula1>
    </dataValidation>
    <dataValidation sqref="O6:O1005" showDropDown="0" showInputMessage="0" showErrorMessage="1" allowBlank="1" errorTitle="¿Completo?" error="Elige Sí o No." type="list">
      <formula1>"Sí,No"</formula1>
    </dataValidation>
    <dataValidation sqref="F6:F1005" showDropDown="0" showInputMessage="0" showErrorMessage="0" allowBlank="1" type="list">
      <formula1>Ajustes!$B$21:$B$30</formula1>
    </dataValidation>
    <dataValidation sqref="J6:J1005" showDropDown="0" showInputMessage="0" showErrorMessage="0" allowBlank="1" type="list">
      <formula1>Ajustes!$C$21:$C$30</formula1>
    </dataValidation>
    <dataValidation sqref="K6:K1005" showDropDown="0" showInputMessage="0" showErrorMessage="0" allowBlank="1" type="list">
      <formula1>Ajustes!$D$21:$D$30</formula1>
    </dataValidation>
  </dataValidations>
  <pageMargins left="0.3" right="0.3" top="0.5" bottom="0.5" header="0.5" footer="0.5"/>
  <pageSetup orientation="landscape" paperSize="9" fitToHeight="0" fitToWidth="1"/>
  <headerFooter>
    <oddHeader/>
    <oddFooter>&amp;L&amp;7 Plantilla gratuita de PeasyOrders · peasyorders.com&amp;R&amp;8 Página &amp;P de &amp;N</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J47"/>
  <sheetViews>
    <sheetView showGridLines="0" tabSelected="0" workbookViewId="0">
      <selection activeCell="A1" sqref="A1"/>
    </sheetView>
  </sheetViews>
  <sheetFormatPr baseColWidth="8" defaultRowHeight="15"/>
  <cols>
    <col width="34" customWidth="1" min="1" max="1"/>
    <col width="13" customWidth="1" min="2" max="2"/>
    <col width="13" customWidth="1" min="3" max="3"/>
    <col width="11" customWidth="1" min="4" max="4"/>
    <col width="3" customWidth="1" min="5" max="5"/>
    <col width="20" customWidth="1" min="6" max="6"/>
    <col width="13" customWidth="1" min="7" max="7"/>
    <col width="14" customWidth="1" min="8" max="8"/>
    <col width="14" customWidth="1" min="9" max="9"/>
    <col width="14" customWidth="1" min="10" max="10"/>
    <col width="3" customWidth="1" min="11" max="11"/>
  </cols>
  <sheetData>
    <row r="1">
      <c r="A1" s="4" t="inlineStr">
        <is>
          <t>RESUMEN DE PEDIDOS</t>
        </is>
      </c>
    </row>
    <row r="2">
      <c r="A2" s="8" t="inlineStr">
        <is>
          <t>Calculado con la fecha de control:</t>
        </is>
      </c>
      <c r="B2" s="29">
        <f>Ajustes!$C$5</f>
        <v>46297</v>
      </c>
      <c r="C2" s="30" t="str">
        <f>Pedidos!G1</f>
        <v>Fecha fija, la del ejemplo: bórrala en «Ajustes» (celda C4) para que la hoja use la de hoy.</v>
      </c>
    </row>
    <row r="3">
      <c r="A3" s="31" t="str">
        <f>"Pedidos en la hoja: "&amp;SUM(Pedidos!$T$6:$T$1005)&amp;" (caben 1.000)."</f>
        <v>Pedidos en la hoja: 21 (caben 1.000).</v>
      </c>
    </row>
    <row r="4">
      <c r="A4" s="32" t="inlineStr">
        <is>
          <t>Pedidos por estado, ahora: en qué estado está hoy cada uno</t>
        </is>
      </c>
      <c r="F4" s="32" t="inlineStr">
        <is>
          <t>Avisos, ahora</t>
        </is>
      </c>
    </row>
    <row r="5">
      <c r="A5" s="20" t="inlineStr">
        <is>
          <t>Estado</t>
        </is>
      </c>
      <c r="B5" s="20" t="inlineStr">
        <is>
          <t>Pedidos</t>
        </is>
      </c>
      <c r="C5" s="20" t="inlineStr">
        <is>
          <t>Importe sin IVA</t>
        </is>
      </c>
      <c r="D5" s="20" t="inlineStr">
        <is>
          <t>Con aviso</t>
        </is>
      </c>
      <c r="F5" s="20" t="inlineStr">
        <is>
          <t>Aviso</t>
        </is>
      </c>
      <c r="G5" s="20" t="inlineStr">
        <is>
          <t>Pedidos</t>
        </is>
      </c>
      <c r="H5" s="20" t="inlineStr">
        <is>
          <t>Qué haces</t>
        </is>
      </c>
      <c r="I5" s="33" t="n"/>
      <c r="J5" s="33" t="n"/>
    </row>
    <row r="6">
      <c r="A6" s="34" t="inlineStr">
        <is>
          <t>Recibido</t>
        </is>
      </c>
      <c r="B6" s="35">
        <f>COUNTIF(Pedidos!$L$6:$L$1005,A6)</f>
        <v>2</v>
      </c>
      <c r="C6" s="36">
        <f>SUMIF(Pedidos!$L$6:$L$1005,A6,Pedidos!$H$6:$H$1005)</f>
        <v>0</v>
      </c>
      <c r="D6" s="35">
        <f>SUMIF(Pedidos!$L$6:$L$1005,A6,Pedidos!$Y$6:$Y$1005)</f>
        <v>1</v>
      </c>
      <c r="F6" s="34" t="inlineStr">
        <is>
          <t>Retrasado</t>
        </is>
      </c>
      <c r="G6" s="35">
        <f>COUNTIF(Pedidos!$A$6:$A$1005,F6)</f>
        <v>1</v>
      </c>
      <c r="H6" s="37" t="inlineStr">
        <is>
          <t>Avisa al cliente y apunta la fecha nueva en «Notas».</t>
        </is>
      </c>
      <c r="I6" s="18" t="n"/>
      <c r="J6" s="18" t="n"/>
    </row>
    <row r="7">
      <c r="A7" s="34" t="inlineStr">
        <is>
          <t>Confirmado</t>
        </is>
      </c>
      <c r="B7" s="35">
        <f>COUNTIF(Pedidos!$L$6:$L$1005,A7)</f>
        <v>3</v>
      </c>
      <c r="C7" s="36">
        <f>SUMIF(Pedidos!$L$6:$L$1005,A7,Pedidos!$H$6:$H$1005)</f>
        <v>229.2</v>
      </c>
      <c r="D7" s="35">
        <f>SUMIF(Pedidos!$L$6:$L$1005,A7,Pedidos!$Y$6:$Y$1005)</f>
        <v>0</v>
      </c>
      <c r="F7" s="34" t="inlineStr">
        <is>
          <t>Sin confirmar</t>
        </is>
      </c>
      <c r="G7" s="35">
        <f>COUNTIF(Pedidos!$A$6:$A$1005,F7)</f>
        <v>1</v>
      </c>
      <c r="H7" s="37" t="inlineStr">
        <is>
          <t>Confírmalo o pregunta al cliente lo que falta.</t>
        </is>
      </c>
      <c r="I7" s="18" t="n"/>
      <c r="J7" s="18" t="n"/>
    </row>
    <row r="8">
      <c r="A8" s="34" t="inlineStr">
        <is>
          <t>Preparado</t>
        </is>
      </c>
      <c r="B8" s="35">
        <f>COUNTIF(Pedidos!$L$6:$L$1005,A8)</f>
        <v>1</v>
      </c>
      <c r="C8" s="36">
        <f>SUMIF(Pedidos!$L$6:$L$1005,A8,Pedidos!$H$6:$H$1005)</f>
        <v>61.8</v>
      </c>
      <c r="D8" s="35">
        <f>SUMIF(Pedidos!$L$6:$L$1005,A8,Pedidos!$Y$6:$Y$1005)</f>
        <v>1</v>
      </c>
      <c r="F8" s="34" t="inlineStr">
        <is>
          <t>Parado</t>
        </is>
      </c>
      <c r="G8" s="35">
        <f>COUNTIF(Pedidos!$A$6:$A$1005,F8)</f>
        <v>0</v>
      </c>
      <c r="H8" s="37" t="inlineStr">
        <is>
          <t>Mira por qué no avanza.</t>
        </is>
      </c>
      <c r="I8" s="18" t="n"/>
      <c r="J8" s="18" t="n"/>
    </row>
    <row r="9">
      <c r="A9" s="34" t="inlineStr">
        <is>
          <t>En reparto</t>
        </is>
      </c>
      <c r="B9" s="35">
        <f>COUNTIF(Pedidos!$L$6:$L$1005,A9)</f>
        <v>1</v>
      </c>
      <c r="C9" s="36">
        <f>SUMIF(Pedidos!$L$6:$L$1005,A9,Pedidos!$H$6:$H$1005)</f>
        <v>342.2</v>
      </c>
      <c r="D9" s="35">
        <f>SUMIF(Pedidos!$L$6:$L$1005,A9,Pedidos!$Y$6:$Y$1005)</f>
        <v>0</v>
      </c>
      <c r="F9" s="34" t="inlineStr">
        <is>
          <t>Sin facturar</t>
        </is>
      </c>
      <c r="G9" s="35">
        <f>COUNTIF(Pedidos!$A$6:$A$1005,F9)</f>
        <v>1</v>
      </c>
      <c r="H9" s="37" t="inlineStr">
        <is>
          <t>Haz la factura.</t>
        </is>
      </c>
      <c r="I9" s="18" t="n"/>
      <c r="J9" s="18" t="n"/>
    </row>
    <row r="10">
      <c r="A10" s="34" t="inlineStr">
        <is>
          <t>Entregado</t>
        </is>
      </c>
      <c r="B10" s="35">
        <f>COUNTIF(Pedidos!$L$6:$L$1005,A10)</f>
        <v>6</v>
      </c>
      <c r="C10" s="36">
        <f>SUMIF(Pedidos!$L$6:$L$1005,A10,Pedidos!$H$6:$H$1005)</f>
        <v>967.2000000000002</v>
      </c>
      <c r="D10" s="35">
        <f>SUMIF(Pedidos!$L$6:$L$1005,A10,Pedidos!$Y$6:$Y$1005)</f>
        <v>2</v>
      </c>
      <c r="F10" s="34" t="inlineStr">
        <is>
          <t>Incidencia abierta</t>
        </is>
      </c>
      <c r="G10" s="35">
        <f>COUNTIF(Pedidos!$A$6:$A$1005,F10)</f>
        <v>1</v>
      </c>
      <c r="H10" s="37" t="inlineStr">
        <is>
          <t>Resuélvela y anota cómo en «Notas».</t>
        </is>
      </c>
      <c r="I10" s="18" t="n"/>
      <c r="J10" s="18" t="n"/>
    </row>
    <row r="11">
      <c r="A11" s="34" t="inlineStr">
        <is>
          <t>Incidencia</t>
        </is>
      </c>
      <c r="B11" s="35">
        <f>COUNTIF(Pedidos!$L$6:$L$1005,A11)</f>
        <v>1</v>
      </c>
      <c r="C11" s="36">
        <f>SUMIF(Pedidos!$L$6:$L$1005,A11,Pedidos!$H$6:$H$1005)</f>
        <v>102.4</v>
      </c>
      <c r="D11" s="35">
        <f>SUMIF(Pedidos!$L$6:$L$1005,A11,Pedidos!$Y$6:$Y$1005)</f>
        <v>1</v>
      </c>
      <c r="F11" s="34" t="inlineStr">
        <is>
          <t>Cobro vencido</t>
        </is>
      </c>
      <c r="G11" s="35">
        <f>COUNTIF(Pedidos!$A$6:$A$1005,F11)</f>
        <v>1</v>
      </c>
      <c r="H11" s="37" t="inlineStr">
        <is>
          <t>Reclama el pago.</t>
        </is>
      </c>
      <c r="I11" s="18" t="n"/>
      <c r="J11" s="18" t="n"/>
    </row>
    <row r="12">
      <c r="A12" s="34" t="inlineStr">
        <is>
          <t>Facturado</t>
        </is>
      </c>
      <c r="B12" s="35">
        <f>COUNTIF(Pedidos!$L$6:$L$1005,A12)</f>
        <v>3</v>
      </c>
      <c r="C12" s="36">
        <f>SUMIF(Pedidos!$L$6:$L$1005,A12,Pedidos!$H$6:$H$1005)</f>
        <v>568.8</v>
      </c>
      <c r="D12" s="35">
        <f>SUMIF(Pedidos!$L$6:$L$1005,A12,Pedidos!$Y$6:$Y$1005)</f>
        <v>1</v>
      </c>
      <c r="F12" s="34" t="inlineStr">
        <is>
          <t>Revisa (datos)</t>
        </is>
      </c>
      <c r="G12" s="35">
        <f>SUM(Pedidos!$X$6:$X$1005)</f>
        <v>1</v>
      </c>
      <c r="H12" s="37" t="inlineStr">
        <is>
          <t>Corrige la fila: el aviso dice qué falta.</t>
        </is>
      </c>
      <c r="I12" s="18" t="n"/>
      <c r="J12" s="18" t="n"/>
    </row>
    <row r="13">
      <c r="A13" s="34" t="inlineStr">
        <is>
          <t>Cobrado</t>
        </is>
      </c>
      <c r="B13" s="35">
        <f>COUNTIF(Pedidos!$L$6:$L$1005,A13)</f>
        <v>3</v>
      </c>
      <c r="C13" s="36">
        <f>SUMIF(Pedidos!$L$6:$L$1005,A13,Pedidos!$H$6:$H$1005)</f>
        <v>252.60000000000002</v>
      </c>
      <c r="D13" s="35">
        <f>SUMIF(Pedidos!$L$6:$L$1005,A13,Pedidos!$Y$6:$Y$1005)</f>
        <v>0</v>
      </c>
      <c r="F13" s="34" t="inlineStr">
        <is>
          <t>Total con aviso</t>
        </is>
      </c>
      <c r="G13" s="38">
        <f>SUM(Pedidos!$Y$6:$Y$1005)</f>
        <v>6</v>
      </c>
      <c r="H13" s="39" t="inlineStr">
        <is>
          <t>En «Pedidos», filtra la columna A, «Aviso».</t>
        </is>
      </c>
      <c r="I13" s="18" t="n"/>
      <c r="J13" s="18" t="n"/>
    </row>
    <row r="14">
      <c r="A14" s="34" t="inlineStr">
        <is>
          <t>Anulado</t>
        </is>
      </c>
      <c r="B14" s="35">
        <f>COUNTIF(Pedidos!$L$6:$L$1005,A14)</f>
        <v>1</v>
      </c>
      <c r="C14" s="36">
        <f>SUMIF(Pedidos!$L$6:$L$1005,A14,Pedidos!$H$6:$H$1005)</f>
        <v>5.4</v>
      </c>
      <c r="D14" s="35">
        <f>SUMIF(Pedidos!$L$6:$L$1005,A14,Pedidos!$Y$6:$Y$1005)</f>
        <v>0</v>
      </c>
    </row>
    <row r="15">
      <c r="A15" s="40" t="inlineStr">
        <is>
          <t>Sin estado válido (mira «Revisa»)</t>
        </is>
      </c>
      <c r="B15" s="35">
        <f>SUM(Pedidos!$T$6:$T$1005)-SUM(B6:B14)</f>
        <v>0</v>
      </c>
      <c r="C15" s="36">
        <f>SUM(Pedidos!$H$6:$H$1005)-SUM(C6:C14)</f>
        <v>0</v>
      </c>
      <c r="D15" s="35">
        <f>SUM(Pedidos!$Y$6:$Y$1005)-SUM(D6:D14)</f>
        <v>0</v>
      </c>
    </row>
    <row r="16">
      <c r="A16" s="34" t="inlineStr">
        <is>
          <t>Total</t>
        </is>
      </c>
      <c r="B16" s="38">
        <f>SUM(B6:B15)</f>
        <v>21</v>
      </c>
      <c r="C16" s="41">
        <f>SUM(C6:C15)</f>
        <v>2529.6</v>
      </c>
      <c r="D16" s="38">
        <f>SUM(D6:D15)</f>
        <v>6</v>
      </c>
    </row>
    <row r="17">
      <c r="A17" s="42" t="inlineStr">
        <is>
          <t>Abiertos (ni cobrados ni anulados)</t>
        </is>
      </c>
      <c r="B17" s="43">
        <f>B16-B13-B14</f>
        <v>17</v>
      </c>
    </row>
    <row r="19">
      <c r="A19" s="32" t="inlineStr">
        <is>
          <t>Indicadores del periodo</t>
        </is>
      </c>
    </row>
    <row r="20" ht="26" customHeight="1">
      <c r="A20" s="44" t="inlineStr">
        <is>
          <t>Otro periodo: escribe las fechas en «Desde» y «hasta» (B21 y D21: se pueden escribir aunque la hoja esté protegida). Vacías, la hoja usa la semana de la fecha de control, de lunes a domingo. Al terminar, bórralas.</t>
        </is>
      </c>
    </row>
    <row r="21">
      <c r="A21" s="45" t="inlineStr">
        <is>
          <t>Desde</t>
        </is>
      </c>
      <c r="B21" s="46" t="n"/>
      <c r="C21" s="45" t="inlineStr">
        <is>
          <t>hasta</t>
        </is>
      </c>
      <c r="D21" s="46" t="n"/>
    </row>
    <row r="22">
      <c r="A22" s="45" t="inlineStr">
        <is>
          <t>Periodo que se calcula</t>
        </is>
      </c>
      <c r="B22" s="47">
        <f>IF(ISNUMBER(B21),INT(B21),INT(Ajustes!$C$5)-WEEKDAY(Ajustes!$C$5,2)+1)</f>
        <v>46293</v>
      </c>
      <c r="C22" s="35" t="inlineStr">
        <is>
          <t>al</t>
        </is>
      </c>
      <c r="D22" s="47">
        <f>IF(ISNUMBER(D21),INT(D21),INT(Ajustes!$C$5)-WEEKDAY(Ajustes!$C$5,2)+7)</f>
        <v>46299</v>
      </c>
      <c r="F22" s="48" t="str">
        <f>IF(D22&lt;B22,"«hasta» es anterior a «Desde»: cambia las fechas.","")</f>
        <v/>
      </c>
    </row>
    <row r="24">
      <c r="A24" s="20" t="inlineStr">
        <is>
          <t>Indicador</t>
        </is>
      </c>
      <c r="B24" s="20" t="inlineStr">
        <is>
          <t>Resultado</t>
        </is>
      </c>
      <c r="C24" s="20" t="inlineStr">
        <is>
          <t>%</t>
        </is>
      </c>
      <c r="D24" s="20" t="inlineStr">
        <is>
          <t>Cómo se cuenta</t>
        </is>
      </c>
      <c r="E24" s="33" t="n"/>
      <c r="F24" s="33" t="n"/>
      <c r="G24" s="33" t="n"/>
      <c r="H24" s="33" t="n"/>
      <c r="I24" s="33" t="n"/>
      <c r="J24" s="33" t="n"/>
    </row>
    <row r="25" ht="18" customHeight="1">
      <c r="A25" s="34" t="inlineStr">
        <is>
          <t>Pedidos recibidos (sin los anulados)</t>
        </is>
      </c>
      <c r="B25" s="38">
        <f>COUNTIFS(Pedidos!$C$6:$C$1005,"&gt;="&amp;$B$22,Pedidos!$C$6:$C$1005,"&lt;="&amp;$D$22,Pedidos!$L$6:$L$1005,"&lt;&gt;Anulado")</f>
        <v>18</v>
      </c>
      <c r="C25" s="49" t="n"/>
      <c r="D25" s="37" t="inlineStr">
        <is>
          <t>Por «Recibido el», dentro del periodo.</t>
        </is>
      </c>
      <c r="E25" s="18" t="n"/>
      <c r="F25" s="18" t="n"/>
      <c r="G25" s="18" t="n"/>
      <c r="H25" s="18" t="n"/>
      <c r="I25" s="18" t="n"/>
      <c r="J25" s="18" t="n"/>
    </row>
    <row r="26" ht="18" customHeight="1">
      <c r="A26" s="34" t="inlineStr">
        <is>
          <t>Importe recibido, sin IVA</t>
        </is>
      </c>
      <c r="B26" s="41">
        <f>SUMIFS(Pedidos!$H$6:$H$1005,Pedidos!$C$6:$C$1005,"&gt;="&amp;$B$22,Pedidos!$C$6:$C$1005,"&lt;="&amp;$D$22,Pedidos!$L$6:$L$1005,"&lt;&gt;Anulado")</f>
        <v>1713.8</v>
      </c>
      <c r="C26" s="49" t="n"/>
      <c r="D26" s="37" t="inlineStr">
        <is>
          <t>La suma de «Importe sin IVA» de esos pedidos. Los que aún no tienen importe no suman.</t>
        </is>
      </c>
      <c r="E26" s="18" t="n"/>
      <c r="F26" s="18" t="n"/>
      <c r="G26" s="18" t="n"/>
      <c r="H26" s="18" t="n"/>
      <c r="I26" s="18" t="n"/>
      <c r="J26" s="18" t="n"/>
    </row>
    <row r="27" ht="18" customHeight="1">
      <c r="A27" s="34" t="inlineStr">
        <is>
          <t>Pedidos anulados</t>
        </is>
      </c>
      <c r="B27" s="38">
        <f>COUNTIFS(Pedidos!$C$6:$C$1005,"&gt;="&amp;$B$22,Pedidos!$C$6:$C$1005,"&lt;="&amp;$D$22,Pedidos!$L$6:$L$1005,"Anulado")</f>
        <v>1</v>
      </c>
      <c r="C27" s="49" t="n"/>
      <c r="D27" s="37" t="inlineStr">
        <is>
          <t>Por «Recibido el». No cuentan en los demás indicadores.</t>
        </is>
      </c>
      <c r="E27" s="18" t="n"/>
      <c r="F27" s="18" t="n"/>
      <c r="G27" s="18" t="n"/>
      <c r="H27" s="18" t="n"/>
      <c r="I27" s="18" t="n"/>
      <c r="J27" s="18" t="n"/>
    </row>
    <row r="28" ht="30" customHeight="1">
      <c r="A28" s="34" t="inlineStr">
        <is>
          <t>Entregados en el periodo</t>
        </is>
      </c>
      <c r="B28" s="38">
        <f>COUNTIFS(Pedidos!$N$6:$N$1005,"&gt;="&amp;$B$22,Pedidos!$N$6:$N$1005,"&lt;="&amp;$D$22,Pedidos!$L$6:$L$1005,"&lt;&gt;Anulado")</f>
        <v>10</v>
      </c>
      <c r="C28" s="49" t="n"/>
      <c r="D28" s="37" t="inlineStr">
        <is>
          <t>Por «Entregado el», dentro del periodo, también los ya facturados o cobrados. No es el «Entregado» de arriba, que son los que siguen hoy en ese estado. Es la base de los %.</t>
        </is>
      </c>
      <c r="E28" s="18" t="n"/>
      <c r="F28" s="18" t="n"/>
      <c r="G28" s="18" t="n"/>
      <c r="H28" s="18" t="n"/>
      <c r="I28" s="18" t="n"/>
      <c r="J28" s="18" t="n"/>
    </row>
    <row r="29" ht="18" customHeight="1">
      <c r="A29" s="34" t="inlineStr">
        <is>
          <t>Entregados a tiempo</t>
        </is>
      </c>
      <c r="B29" s="38">
        <f>COUNTIFS(Pedidos!$N$6:$N$1005,"&gt;="&amp;$B$22,Pedidos!$N$6:$N$1005,"&lt;="&amp;$D$22,Pedidos!$R$6:$R$1005,"Sí")</f>
        <v>9</v>
      </c>
      <c r="C29" s="49">
        <f>IF(N(B28)=0,"",B29/B28)</f>
        <v>0.9</v>
      </c>
      <c r="D29" s="37" t="inlineStr">
        <is>
          <t>Entregados en la fecha acordada (columna R: Sí). Antes o después, no cuentan.</t>
        </is>
      </c>
      <c r="E29" s="18" t="n"/>
      <c r="F29" s="18" t="n"/>
      <c r="G29" s="18" t="n"/>
      <c r="H29" s="18" t="n"/>
      <c r="I29" s="18" t="n"/>
      <c r="J29" s="18" t="n"/>
    </row>
    <row r="30" ht="18" customHeight="1">
      <c r="A30" s="34" t="inlineStr">
        <is>
          <t>Entregados tarde</t>
        </is>
      </c>
      <c r="B30" s="38">
        <f>COUNTIFS(Pedidos!$N$6:$N$1005,"&gt;="&amp;$B$22,Pedidos!$N$6:$N$1005,"&lt;="&amp;$D$22,Pedidos!$R$6:$R$1005,"Tarde")</f>
        <v>1</v>
      </c>
      <c r="C30" s="49">
        <f>IF(N(B28)=0,"",B30/B28)</f>
        <v>0.1</v>
      </c>
      <c r="D30" s="37" t="inlineStr">
        <is>
          <t>Entregados después de la fecha acordada.</t>
        </is>
      </c>
      <c r="E30" s="18" t="n"/>
      <c r="F30" s="18" t="n"/>
      <c r="G30" s="18" t="n"/>
      <c r="H30" s="18" t="n"/>
      <c r="I30" s="18" t="n"/>
      <c r="J30" s="18" t="n"/>
    </row>
    <row r="31" ht="18" customHeight="1">
      <c r="A31" s="34" t="inlineStr">
        <is>
          <t>Entregados completos</t>
        </is>
      </c>
      <c r="B31" s="38">
        <f>COUNTIFS(Pedidos!$N$6:$N$1005,"&gt;="&amp;$B$22,Pedidos!$N$6:$N$1005,"&lt;="&amp;$D$22,Pedidos!$O$6:$O$1005,"Sí",Pedidos!$L$6:$L$1005,"&lt;&gt;Anulado")</f>
        <v>8</v>
      </c>
      <c r="C31" s="49">
        <f>IF(N(B28)=0,"",B31/B28)</f>
        <v>0.8</v>
      </c>
      <c r="D31" s="37" t="inlineStr">
        <is>
          <t>Con «¿Completo?» = Sí.</t>
        </is>
      </c>
      <c r="E31" s="18" t="n"/>
      <c r="F31" s="18" t="n"/>
      <c r="G31" s="18" t="n"/>
      <c r="H31" s="18" t="n"/>
      <c r="I31" s="18" t="n"/>
      <c r="J31" s="18" t="n"/>
    </row>
    <row r="32" ht="18" customHeight="1">
      <c r="A32" s="34" t="inlineStr">
        <is>
          <t>A tiempo y completos (OTIF)</t>
        </is>
      </c>
      <c r="B32" s="38">
        <f>COUNTIFS(Pedidos!$N$6:$N$1005,"&gt;="&amp;$B$22,Pedidos!$N$6:$N$1005,"&lt;="&amp;$D$22,Pedidos!$R$6:$R$1005,"Sí",Pedidos!$O$6:$O$1005,"Sí")</f>
        <v>7</v>
      </c>
      <c r="C32" s="49">
        <f>IF(N(B28)=0,"",B32/B28)</f>
        <v>0.7</v>
      </c>
      <c r="D32" s="37" t="inlineStr">
        <is>
          <t>A tiempo y completos a la vez. En inglés, OTIF (on time, in full).</t>
        </is>
      </c>
      <c r="E32" s="18" t="n"/>
      <c r="F32" s="18" t="n"/>
      <c r="G32" s="18" t="n"/>
      <c r="H32" s="18" t="n"/>
      <c r="I32" s="18" t="n"/>
      <c r="J32" s="18" t="n"/>
    </row>
    <row r="33">
      <c r="A33" s="50" t="inlineStr">
        <is>
          <t>Un pedido con «Revisa» puede faltar en estas cuentas: corrígelo. «A tiempo» es lo mismo que en la guía de gestión de pedidos: en la fecha acordada.</t>
        </is>
      </c>
    </row>
    <row r="35">
      <c r="A35" s="32" t="inlineStr">
        <is>
          <t>Pedidos por canal, recibidos en el periodo</t>
        </is>
      </c>
      <c r="F35" s="32" t="inlineStr">
        <is>
          <t>Pendientes de entregar, por ruta, ahora</t>
        </is>
      </c>
    </row>
    <row r="36">
      <c r="A36" s="20" t="inlineStr">
        <is>
          <t>Canal</t>
        </is>
      </c>
      <c r="B36" s="20" t="inlineStr">
        <is>
          <t>Pedidos</t>
        </is>
      </c>
      <c r="C36" s="20" t="inlineStr">
        <is>
          <t>%</t>
        </is>
      </c>
      <c r="F36" s="20" t="inlineStr">
        <is>
          <t>Ruta</t>
        </is>
      </c>
      <c r="G36" s="20" t="inlineStr">
        <is>
          <t>Pendientes</t>
        </is>
      </c>
      <c r="H36" s="20" t="inlineStr">
        <is>
          <t>De ellos, retrasados</t>
        </is>
      </c>
    </row>
    <row r="37">
      <c r="A37" s="34" t="str">
        <f>IF(Ajustes!$B$21="","",Ajustes!$B$21)</f>
        <v>WhatsApp</v>
      </c>
      <c r="B37" s="35">
        <f>IF(A37="","",COUNTIFS(Pedidos!$F$6:$F$1005,A37,Pedidos!$C$6:$C$1005,"&gt;="&amp;$B$22,Pedidos!$C$6:$C$1005,"&lt;="&amp;$D$22,Pedidos!$L$6:$L$1005,"&lt;&gt;Anulado"))</f>
        <v>6</v>
      </c>
      <c r="C37" s="51">
        <f>IF(OR(A37="",N($B$25)=0),"",B37/$B$25)</f>
        <v>0.3333333333333333</v>
      </c>
      <c r="F37" s="34" t="str">
        <f>IF(Ajustes!$C$21="","",Ajustes!$C$21)</f>
        <v>Centro</v>
      </c>
      <c r="G37" s="35">
        <f>IF(F37="","",SUMIF(Pedidos!$J$6:$J$1005,F37,Pedidos!$W$6:$W$1005))</f>
        <v>3</v>
      </c>
      <c r="H37" s="35">
        <f>IF(F37="","",COUNTIFS(Pedidos!$J$6:$J$1005,F37,Pedidos!$A$6:$A$1005,"Retrasado"))</f>
        <v>0</v>
      </c>
    </row>
    <row r="38">
      <c r="A38" s="34" t="str">
        <f>IF(Ajustes!$B$22="","",Ajustes!$B$22)</f>
        <v>Email</v>
      </c>
      <c r="B38" s="35">
        <f>IF(A38="","",COUNTIFS(Pedidos!$F$6:$F$1005,A38,Pedidos!$C$6:$C$1005,"&gt;="&amp;$B$22,Pedidos!$C$6:$C$1005,"&lt;="&amp;$D$22,Pedidos!$L$6:$L$1005,"&lt;&gt;Anulado"))</f>
        <v>6</v>
      </c>
      <c r="C38" s="51">
        <f>IF(OR(A38="",N($B$25)=0),"",B38/$B$25)</f>
        <v>0.3333333333333333</v>
      </c>
      <c r="F38" s="34" t="str">
        <f>IF(Ajustes!$C$22="","",Ajustes!$C$22)</f>
        <v>Costa</v>
      </c>
      <c r="G38" s="35">
        <f>IF(F38="","",SUMIF(Pedidos!$J$6:$J$1005,F38,Pedidos!$W$6:$W$1005))</f>
        <v>2</v>
      </c>
      <c r="H38" s="35">
        <f>IF(F38="","",COUNTIFS(Pedidos!$J$6:$J$1005,F38,Pedidos!$A$6:$A$1005,"Retrasado"))</f>
        <v>1</v>
      </c>
    </row>
    <row r="39">
      <c r="A39" s="34" t="str">
        <f>IF(Ajustes!$B$23="","",Ajustes!$B$23)</f>
        <v>Teléfono</v>
      </c>
      <c r="B39" s="35">
        <f>IF(A39="","",COUNTIFS(Pedidos!$F$6:$F$1005,A39,Pedidos!$C$6:$C$1005,"&gt;="&amp;$B$22,Pedidos!$C$6:$C$1005,"&lt;="&amp;$D$22,Pedidos!$L$6:$L$1005,"&lt;&gt;Anulado"))</f>
        <v>5</v>
      </c>
      <c r="C39" s="51">
        <f>IF(OR(A39="",N($B$25)=0),"",B39/$B$25)</f>
        <v>0.2777777777777778</v>
      </c>
      <c r="F39" s="34" t="str">
        <f>IF(Ajustes!$C$23="","",Ajustes!$C$23)</f>
        <v>Polígono</v>
      </c>
      <c r="G39" s="35">
        <f>IF(F39="","",SUMIF(Pedidos!$J$6:$J$1005,F39,Pedidos!$W$6:$W$1005))</f>
        <v>1</v>
      </c>
      <c r="H39" s="35">
        <f>IF(F39="","",COUNTIFS(Pedidos!$J$6:$J$1005,F39,Pedidos!$A$6:$A$1005,"Retrasado"))</f>
        <v>0</v>
      </c>
    </row>
    <row r="40">
      <c r="A40" s="34" t="str">
        <f>IF(Ajustes!$B$24="","",Ajustes!$B$24)</f>
        <v>Comercial</v>
      </c>
      <c r="B40" s="35">
        <f>IF(A40="","",COUNTIFS(Pedidos!$F$6:$F$1005,A40,Pedidos!$C$6:$C$1005,"&gt;="&amp;$B$22,Pedidos!$C$6:$C$1005,"&lt;="&amp;$D$22,Pedidos!$L$6:$L$1005,"&lt;&gt;Anulado"))</f>
        <v>1</v>
      </c>
      <c r="C40" s="51">
        <f>IF(OR(A40="",N($B$25)=0),"",B40/$B$25)</f>
        <v>0.05555555555555555</v>
      </c>
      <c r="F40" s="34" t="str">
        <f>IF(Ajustes!$C$24="","",Ajustes!$C$24)</f>
        <v/>
      </c>
      <c r="G40" s="35" t="str">
        <f>IF(F40="","",SUMIF(Pedidos!$J$6:$J$1005,F40,Pedidos!$W$6:$W$1005))</f>
        <v/>
      </c>
      <c r="H40" s="35" t="str">
        <f>IF(F40="","",COUNTIFS(Pedidos!$J$6:$J$1005,F40,Pedidos!$A$6:$A$1005,"Retrasado"))</f>
        <v/>
      </c>
    </row>
    <row r="41">
      <c r="A41" s="34" t="str">
        <f>IF(Ajustes!$B$25="","",Ajustes!$B$25)</f>
        <v>Otro</v>
      </c>
      <c r="B41" s="35">
        <f>IF(A41="","",COUNTIFS(Pedidos!$F$6:$F$1005,A41,Pedidos!$C$6:$C$1005,"&gt;="&amp;$B$22,Pedidos!$C$6:$C$1005,"&lt;="&amp;$D$22,Pedidos!$L$6:$L$1005,"&lt;&gt;Anulado"))</f>
        <v>0</v>
      </c>
      <c r="C41" s="51">
        <f>IF(OR(A41="",N($B$25)=0),"",B41/$B$25)</f>
        <v>0</v>
      </c>
      <c r="F41" s="34" t="str">
        <f>IF(Ajustes!$C$25="","",Ajustes!$C$25)</f>
        <v/>
      </c>
      <c r="G41" s="35" t="str">
        <f>IF(F41="","",SUMIF(Pedidos!$J$6:$J$1005,F41,Pedidos!$W$6:$W$1005))</f>
        <v/>
      </c>
      <c r="H41" s="35" t="str">
        <f>IF(F41="","",COUNTIFS(Pedidos!$J$6:$J$1005,F41,Pedidos!$A$6:$A$1005,"Retrasado"))</f>
        <v/>
      </c>
    </row>
    <row r="42">
      <c r="A42" s="34" t="str">
        <f>IF(Ajustes!$B$26="","",Ajustes!$B$26)</f>
        <v/>
      </c>
      <c r="B42" s="35" t="str">
        <f>IF(A42="","",COUNTIFS(Pedidos!$F$6:$F$1005,A42,Pedidos!$C$6:$C$1005,"&gt;="&amp;$B$22,Pedidos!$C$6:$C$1005,"&lt;="&amp;$D$22,Pedidos!$L$6:$L$1005,"&lt;&gt;Anulado"))</f>
        <v/>
      </c>
      <c r="C42" s="51" t="str">
        <f>IF(OR(A42="",N($B$25)=0),"",B42/$B$25)</f>
        <v/>
      </c>
      <c r="F42" s="34" t="str">
        <f>IF(Ajustes!$C$26="","",Ajustes!$C$26)</f>
        <v/>
      </c>
      <c r="G42" s="35" t="str">
        <f>IF(F42="","",SUMIF(Pedidos!$J$6:$J$1005,F42,Pedidos!$W$6:$W$1005))</f>
        <v/>
      </c>
      <c r="H42" s="35" t="str">
        <f>IF(F42="","",COUNTIFS(Pedidos!$J$6:$J$1005,F42,Pedidos!$A$6:$A$1005,"Retrasado"))</f>
        <v/>
      </c>
    </row>
    <row r="43">
      <c r="A43" s="34" t="str">
        <f>IF(Ajustes!$B$27="","",Ajustes!$B$27)</f>
        <v/>
      </c>
      <c r="B43" s="35" t="str">
        <f>IF(A43="","",COUNTIFS(Pedidos!$F$6:$F$1005,A43,Pedidos!$C$6:$C$1005,"&gt;="&amp;$B$22,Pedidos!$C$6:$C$1005,"&lt;="&amp;$D$22,Pedidos!$L$6:$L$1005,"&lt;&gt;Anulado"))</f>
        <v/>
      </c>
      <c r="C43" s="51" t="str">
        <f>IF(OR(A43="",N($B$25)=0),"",B43/$B$25)</f>
        <v/>
      </c>
      <c r="F43" s="34" t="str">
        <f>IF(Ajustes!$C$27="","",Ajustes!$C$27)</f>
        <v/>
      </c>
      <c r="G43" s="35" t="str">
        <f>IF(F43="","",SUMIF(Pedidos!$J$6:$J$1005,F43,Pedidos!$W$6:$W$1005))</f>
        <v/>
      </c>
      <c r="H43" s="35" t="str">
        <f>IF(F43="","",COUNTIFS(Pedidos!$J$6:$J$1005,F43,Pedidos!$A$6:$A$1005,"Retrasado"))</f>
        <v/>
      </c>
    </row>
    <row r="44">
      <c r="A44" s="34" t="str">
        <f>IF(Ajustes!$B$28="","",Ajustes!$B$28)</f>
        <v/>
      </c>
      <c r="B44" s="35" t="str">
        <f>IF(A44="","",COUNTIFS(Pedidos!$F$6:$F$1005,A44,Pedidos!$C$6:$C$1005,"&gt;="&amp;$B$22,Pedidos!$C$6:$C$1005,"&lt;="&amp;$D$22,Pedidos!$L$6:$L$1005,"&lt;&gt;Anulado"))</f>
        <v/>
      </c>
      <c r="C44" s="51" t="str">
        <f>IF(OR(A44="",N($B$25)=0),"",B44/$B$25)</f>
        <v/>
      </c>
      <c r="F44" s="34" t="str">
        <f>IF(Ajustes!$C$28="","",Ajustes!$C$28)</f>
        <v/>
      </c>
      <c r="G44" s="35" t="str">
        <f>IF(F44="","",SUMIF(Pedidos!$J$6:$J$1005,F44,Pedidos!$W$6:$W$1005))</f>
        <v/>
      </c>
      <c r="H44" s="35" t="str">
        <f>IF(F44="","",COUNTIFS(Pedidos!$J$6:$J$1005,F44,Pedidos!$A$6:$A$1005,"Retrasado"))</f>
        <v/>
      </c>
    </row>
    <row r="45">
      <c r="A45" s="34" t="str">
        <f>IF(Ajustes!$B$29="","",Ajustes!$B$29)</f>
        <v/>
      </c>
      <c r="B45" s="35" t="str">
        <f>IF(A45="","",COUNTIFS(Pedidos!$F$6:$F$1005,A45,Pedidos!$C$6:$C$1005,"&gt;="&amp;$B$22,Pedidos!$C$6:$C$1005,"&lt;="&amp;$D$22,Pedidos!$L$6:$L$1005,"&lt;&gt;Anulado"))</f>
        <v/>
      </c>
      <c r="C45" s="51" t="str">
        <f>IF(OR(A45="",N($B$25)=0),"",B45/$B$25)</f>
        <v/>
      </c>
      <c r="F45" s="34" t="str">
        <f>IF(Ajustes!$C$29="","",Ajustes!$C$29)</f>
        <v/>
      </c>
      <c r="G45" s="35" t="str">
        <f>IF(F45="","",SUMIF(Pedidos!$J$6:$J$1005,F45,Pedidos!$W$6:$W$1005))</f>
        <v/>
      </c>
      <c r="H45" s="35" t="str">
        <f>IF(F45="","",COUNTIFS(Pedidos!$J$6:$J$1005,F45,Pedidos!$A$6:$A$1005,"Retrasado"))</f>
        <v/>
      </c>
    </row>
    <row r="46">
      <c r="A46" s="34" t="str">
        <f>IF(Ajustes!$B$30="","",Ajustes!$B$30)</f>
        <v/>
      </c>
      <c r="B46" s="35" t="str">
        <f>IF(A46="","",COUNTIFS(Pedidos!$F$6:$F$1005,A46,Pedidos!$C$6:$C$1005,"&gt;="&amp;$B$22,Pedidos!$C$6:$C$1005,"&lt;="&amp;$D$22,Pedidos!$L$6:$L$1005,"&lt;&gt;Anulado"))</f>
        <v/>
      </c>
      <c r="C46" s="51" t="str">
        <f>IF(OR(A46="",N($B$25)=0),"",B46/$B$25)</f>
        <v/>
      </c>
      <c r="F46" s="34" t="str">
        <f>IF(Ajustes!$C$30="","",Ajustes!$C$30)</f>
        <v/>
      </c>
      <c r="G46" s="35" t="str">
        <f>IF(F46="","",SUMIF(Pedidos!$J$6:$J$1005,F46,Pedidos!$W$6:$W$1005))</f>
        <v/>
      </c>
      <c r="H46" s="35" t="str">
        <f>IF(F46="","",COUNTIFS(Pedidos!$J$6:$J$1005,F46,Pedidos!$A$6:$A$1005,"Retrasado"))</f>
        <v/>
      </c>
    </row>
    <row r="47">
      <c r="A47" s="40" t="inlineStr">
        <is>
          <t>Sin canal o fuera de la lista</t>
        </is>
      </c>
      <c r="B47" s="35">
        <f>B25-SUM(B37:B46)</f>
        <v>0</v>
      </c>
      <c r="C47" s="51">
        <f>IF(N($B$25)=0,"",B47/$B$25)</f>
        <v>0</v>
      </c>
      <c r="F47" s="40" t="inlineStr">
        <is>
          <t>Sin ruta o fuera de la lista</t>
        </is>
      </c>
      <c r="G47" s="35">
        <f>SUM(Pedidos!$W$6:$W$1005)-SUM(G37:G46)</f>
        <v>1</v>
      </c>
      <c r="H47" s="35">
        <f>COUNTIF(Pedidos!$A$6:$A$1005,"Retrasado")-SUM(H37:H46)</f>
        <v>0</v>
      </c>
    </row>
  </sheetData>
  <sheetProtection selectLockedCells="0" selectUnlockedCells="0" sheet="1" objects="0" insertRows="1" insertHyperlinks="1" autoFilter="1" scenarios="0" formatColumns="0" deleteColumns="1" insertColumns="1" pivotTables="1" deleteRows="1" formatCells="0" formatRows="0" sort="1"/>
  <mergeCells count="29">
    <mergeCell ref="D28:J28"/>
    <mergeCell ref="A35:D35"/>
    <mergeCell ref="A4:D4"/>
    <mergeCell ref="D25:J25"/>
    <mergeCell ref="A33:J33"/>
    <mergeCell ref="A20:J20"/>
    <mergeCell ref="D24:J24"/>
    <mergeCell ref="D30:J30"/>
    <mergeCell ref="H11:J11"/>
    <mergeCell ref="D29:J29"/>
    <mergeCell ref="H7:J7"/>
    <mergeCell ref="A19:J19"/>
    <mergeCell ref="D26:J26"/>
    <mergeCell ref="H13:J13"/>
    <mergeCell ref="H12:J12"/>
    <mergeCell ref="F35:J35"/>
    <mergeCell ref="A1:D1"/>
    <mergeCell ref="D31:J31"/>
    <mergeCell ref="H5:J5"/>
    <mergeCell ref="C2:J2"/>
    <mergeCell ref="H8:J8"/>
    <mergeCell ref="F22:J22"/>
    <mergeCell ref="D27:J27"/>
    <mergeCell ref="D32:J32"/>
    <mergeCell ref="H10:J10"/>
    <mergeCell ref="A3:D3"/>
    <mergeCell ref="H9:J9"/>
    <mergeCell ref="F4:J4"/>
    <mergeCell ref="H6:J6"/>
  </mergeCells>
  <conditionalFormatting sqref="G6:G13">
    <cfRule type="expression" priority="1" dxfId="5">
      <formula>G6&gt;0</formula>
    </cfRule>
  </conditionalFormatting>
  <conditionalFormatting sqref="H37:H47">
    <cfRule type="expression" priority="2" dxfId="5">
      <formula>N(H37)&gt;0</formula>
    </cfRule>
  </conditionalFormatting>
  <dataValidations count="1">
    <dataValidation sqref="B21 D21" showDropDown="0" showInputMessage="0" showErrorMessage="1" allowBlank="1" errorTitle="Fecha" error="Escribe una fecha, o déjala vacía." type="date" operator="greaterThan">
      <formula1>36526</formula1>
    </dataValidation>
  </dataValidations>
  <pageMargins left="0.75" right="0.75" top="1" bottom="1" header="0.5" footer="0.5"/>
  <pageSetup orientation="landscape" paperSize="9" fitToHeight="1" fitToWidth="1"/>
  <headerFooter>
    <oddHeader/>
    <oddFooter>&amp;L&amp;7 Plantilla gratuita de PeasyOrders · peasyorders.com</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B1:F30"/>
  <sheetViews>
    <sheetView showGridLines="0" tabSelected="0" workbookViewId="0">
      <selection activeCell="A1" sqref="A1"/>
    </sheetView>
  </sheetViews>
  <sheetFormatPr baseColWidth="8" defaultRowHeight="15"/>
  <cols>
    <col width="3" customWidth="1" min="1" max="1"/>
    <col width="20" customWidth="1" min="2" max="2"/>
    <col width="16" customWidth="1" min="3" max="3"/>
    <col width="30" customWidth="1" min="4" max="4"/>
    <col width="18" customWidth="1" min="5" max="5"/>
    <col width="58" customWidth="1" min="6" max="6"/>
  </cols>
  <sheetData>
    <row r="1">
      <c r="B1" s="4" t="inlineStr">
        <is>
          <t>AJUSTES Y LISTAS</t>
        </is>
      </c>
    </row>
    <row r="2">
      <c r="B2" s="52" t="inlineStr">
        <is>
          <t>Aquí cambias las listas y los días de los avisos. Las otras hojas los usan solas.</t>
        </is>
      </c>
    </row>
    <row r="4" ht="22" customHeight="1">
      <c r="B4" s="45" t="inlineStr">
        <is>
          <t>Fecha de control</t>
        </is>
      </c>
      <c r="C4" s="46" t="n">
        <v>46297</v>
      </c>
      <c r="D4" s="44" t="inlineStr">
        <is>
          <t>Vacía: la hoja usa la fecha de hoy. Trae el 02/10/2026, la del ejemplo: bórrala antes de empezar.</t>
        </is>
      </c>
    </row>
    <row r="5" ht="22" customHeight="1">
      <c r="B5" s="45" t="inlineStr">
        <is>
          <t>La hoja calcula con</t>
        </is>
      </c>
      <c r="C5" s="53">
        <f>IF(ISNUMBER(C4),INT(C4),TODAY())</f>
        <v>46297</v>
      </c>
      <c r="D5" s="44" t="inlineStr">
        <is>
          <t>Sale sola: la fecha de control, o la de hoy si la dejas vacía.</t>
        </is>
      </c>
    </row>
    <row r="7">
      <c r="B7" s="32" t="inlineStr">
        <is>
          <t>Avisos de cada estado: cuántos días puede estar un pedido en un estado antes de que la hoja te avise</t>
        </is>
      </c>
    </row>
    <row r="8" ht="30" customHeight="1">
      <c r="B8" s="20" t="inlineStr">
        <is>
          <t>Estado</t>
        </is>
      </c>
      <c r="C8" s="20" t="inlineStr">
        <is>
          <t>Avisa si lleva más de… días</t>
        </is>
      </c>
      <c r="D8" s="20" t="inlineStr">
        <is>
          <t>Cuenta desde</t>
        </is>
      </c>
      <c r="E8" s="20" t="inlineStr">
        <is>
          <t>Aviso</t>
        </is>
      </c>
      <c r="F8" s="20" t="inlineStr">
        <is>
          <t>Para qué</t>
        </is>
      </c>
    </row>
    <row r="9" ht="20" customHeight="1">
      <c r="B9" s="34" t="inlineStr">
        <is>
          <t>Recibido</t>
        </is>
      </c>
      <c r="C9" s="54" t="n">
        <v>1</v>
      </c>
      <c r="D9" s="37" t="inlineStr">
        <is>
          <t>La fecha del estado (o «Recibido el», si está vacía)</t>
        </is>
      </c>
      <c r="E9" s="55" t="inlineStr">
        <is>
          <t>Sin confirmar</t>
        </is>
      </c>
      <c r="F9" s="37" t="inlineStr">
        <is>
          <t>Que el cliente se quede sin saber si le llega el pedido.</t>
        </is>
      </c>
    </row>
    <row r="10" ht="20" customHeight="1">
      <c r="B10" s="34" t="inlineStr">
        <is>
          <t>Confirmado</t>
        </is>
      </c>
      <c r="C10" s="54" t="n"/>
      <c r="D10" s="37" t="inlineStr">
        <is>
          <t>La fecha del estado</t>
        </is>
      </c>
      <c r="E10" s="55" t="inlineStr">
        <is>
          <t>Parado</t>
        </is>
      </c>
      <c r="F10" s="37" t="inlineStr">
        <is>
          <t>Vacío: no avisa. Mejor así: un pedido confirmado para dentro de una semana saldría como parado. La «Entrega acordada» ya avisa con «Retrasado».</t>
        </is>
      </c>
    </row>
    <row r="11" ht="20" customHeight="1">
      <c r="B11" s="34" t="inlineStr">
        <is>
          <t>Preparado</t>
        </is>
      </c>
      <c r="C11" s="54" t="n"/>
      <c r="D11" s="37" t="inlineStr">
        <is>
          <t>La fecha del estado</t>
        </is>
      </c>
      <c r="E11" s="55" t="inlineStr">
        <is>
          <t>Parado</t>
        </is>
      </c>
      <c r="F11" s="37" t="inlineStr">
        <is>
          <t>Vacío: no avisa. Pon 1 si quieres saber de un pedido que se queda en el almacén (si preparas con días de antelación, te avisará de esos).</t>
        </is>
      </c>
    </row>
    <row r="12" ht="20" customHeight="1">
      <c r="B12" s="34" t="inlineStr">
        <is>
          <t>En reparto</t>
        </is>
      </c>
      <c r="C12" s="54" t="n"/>
      <c r="D12" s="37" t="inlineStr">
        <is>
          <t>La fecha del estado</t>
        </is>
      </c>
      <c r="E12" s="55" t="inlineStr">
        <is>
          <t>Parado</t>
        </is>
      </c>
      <c r="F12" s="37" t="inlineStr">
        <is>
          <t>Vacío: no avisa. La «Entrega acordada» ya avisa con «Retrasado».</t>
        </is>
      </c>
    </row>
    <row r="13" ht="20" customHeight="1">
      <c r="B13" s="34" t="inlineStr">
        <is>
          <t>Entregado</t>
        </is>
      </c>
      <c r="C13" s="54" t="n">
        <v>10</v>
      </c>
      <c r="D13" s="37" t="inlineStr">
        <is>
          <t>«Entregado el» (la entrega)</t>
        </is>
      </c>
      <c r="E13" s="55" t="inlineStr">
        <is>
          <t>Sin facturar</t>
        </is>
      </c>
      <c r="F13" s="37" t="inlineStr">
        <is>
          <t>Que una entrega se quede sin facturar. Cuenta desde la entrega, también si el pedido pasó antes por «Incidencia».</t>
        </is>
      </c>
    </row>
    <row r="14" ht="20" customHeight="1">
      <c r="B14" s="34" t="inlineStr">
        <is>
          <t>Incidencia</t>
        </is>
      </c>
      <c r="C14" s="54" t="n">
        <v>2</v>
      </c>
      <c r="D14" s="37" t="inlineStr">
        <is>
          <t>La fecha del estado</t>
        </is>
      </c>
      <c r="E14" s="55" t="inlineStr">
        <is>
          <t>Incidencia abierta</t>
        </is>
      </c>
      <c r="F14" s="37" t="inlineStr">
        <is>
          <t>Que una rotura o una falta se quede sin resolver.</t>
        </is>
      </c>
    </row>
    <row r="15" ht="20" customHeight="1">
      <c r="B15" s="34" t="inlineStr">
        <is>
          <t>Facturado</t>
        </is>
      </c>
      <c r="C15" s="54" t="n">
        <v>30</v>
      </c>
      <c r="D15" s="37" t="inlineStr">
        <is>
          <t>«Entregado el» (la entrega)</t>
        </is>
      </c>
      <c r="E15" s="55" t="inlineStr">
        <is>
          <t>Cobro vencido</t>
        </is>
      </c>
      <c r="F15" s="37" t="inlineStr">
        <is>
          <t>Tu plazo de pago. Cuenta desde la entrega, no desde la factura.</t>
        </is>
      </c>
    </row>
    <row r="16" ht="20" customHeight="1">
      <c r="B16" s="34" t="inlineStr">
        <is>
          <t>Cobrado</t>
        </is>
      </c>
      <c r="C16" s="56" t="n"/>
      <c r="D16" s="37" t="inlineStr"/>
      <c r="E16" s="57" t="inlineStr"/>
      <c r="F16" s="37" t="inlineStr">
        <is>
          <t>Pedido cerrado: no avisa.</t>
        </is>
      </c>
    </row>
    <row r="17" ht="20" customHeight="1">
      <c r="B17" s="34" t="inlineStr">
        <is>
          <t>Anulado</t>
        </is>
      </c>
      <c r="C17" s="56" t="n"/>
      <c r="D17" s="37" t="inlineStr"/>
      <c r="E17" s="57" t="inlineStr"/>
      <c r="F17" s="37" t="inlineStr">
        <is>
          <t>No avisa ni cuenta en los indicadores.</t>
        </is>
      </c>
    </row>
    <row r="18" ht="30" customHeight="1">
      <c r="B18" s="58" t="inlineStr">
        <is>
          <t>«Retrasado» no depende de esta tabla: sale cuando ya ha pasado la «Entrega acordada» y el pedido no tiene «Entregado el». Una casilla vacía no avisa. Los nombres de los estados no se cambian: las fórmulas los usan.</t>
        </is>
      </c>
    </row>
    <row r="19">
      <c r="B19" s="32" t="inlineStr">
        <is>
          <t>Tus listas (una por celda, sin huecos; caben 10 de cada)</t>
        </is>
      </c>
    </row>
    <row r="20" ht="30" customHeight="1">
      <c r="B20" s="20" t="inlineStr">
        <is>
          <t>Canales: cómo te llegan los pedidos</t>
        </is>
      </c>
      <c r="C20" s="20" t="inlineStr">
        <is>
          <t>Rutas</t>
        </is>
      </c>
      <c r="D20" s="20" t="inlineStr">
        <is>
          <t>Responsables</t>
        </is>
      </c>
    </row>
    <row r="21">
      <c r="B21" s="59" t="inlineStr">
        <is>
          <t>WhatsApp</t>
        </is>
      </c>
      <c r="C21" s="59" t="inlineStr">
        <is>
          <t>Centro</t>
        </is>
      </c>
      <c r="D21" s="59" t="inlineStr">
        <is>
          <t>Marta</t>
        </is>
      </c>
    </row>
    <row r="22">
      <c r="B22" s="59" t="inlineStr">
        <is>
          <t>Email</t>
        </is>
      </c>
      <c r="C22" s="59" t="inlineStr">
        <is>
          <t>Costa</t>
        </is>
      </c>
      <c r="D22" s="59" t="inlineStr">
        <is>
          <t>Javi</t>
        </is>
      </c>
    </row>
    <row r="23">
      <c r="B23" s="59" t="inlineStr">
        <is>
          <t>Teléfono</t>
        </is>
      </c>
      <c r="C23" s="59" t="inlineStr">
        <is>
          <t>Polígono</t>
        </is>
      </c>
      <c r="D23" s="59" t="inlineStr">
        <is>
          <t>Lucía</t>
        </is>
      </c>
    </row>
    <row r="24">
      <c r="B24" s="59" t="inlineStr">
        <is>
          <t>Comercial</t>
        </is>
      </c>
      <c r="C24" s="59" t="n"/>
      <c r="D24" s="59" t="n"/>
    </row>
    <row r="25">
      <c r="B25" s="59" t="inlineStr">
        <is>
          <t>Otro</t>
        </is>
      </c>
      <c r="C25" s="59" t="n"/>
      <c r="D25" s="59" t="n"/>
    </row>
    <row r="26">
      <c r="B26" s="59" t="n"/>
      <c r="C26" s="59" t="n"/>
      <c r="D26" s="59" t="n"/>
    </row>
    <row r="27">
      <c r="B27" s="59" t="n"/>
      <c r="C27" s="59" t="n"/>
      <c r="D27" s="59" t="n"/>
    </row>
    <row r="28">
      <c r="B28" s="59" t="n"/>
      <c r="C28" s="59" t="n"/>
      <c r="D28" s="59" t="n"/>
    </row>
    <row r="29">
      <c r="B29" s="59" t="n"/>
      <c r="C29" s="59" t="n"/>
      <c r="D29" s="59" t="n"/>
    </row>
    <row r="30">
      <c r="B30" s="59" t="n"/>
      <c r="C30" s="59" t="n"/>
      <c r="D30" s="59" t="n"/>
    </row>
  </sheetData>
  <sheetProtection selectLockedCells="0" selectUnlockedCells="0" sheet="1" objects="0" insertRows="1" insertHyperlinks="1" autoFilter="1" scenarios="0" formatColumns="0" deleteColumns="1" insertColumns="1" pivotTables="1" deleteRows="1" formatCells="0" formatRows="0" sort="1"/>
  <mergeCells count="7">
    <mergeCell ref="B7:F7"/>
    <mergeCell ref="D5:F5"/>
    <mergeCell ref="B2:F2"/>
    <mergeCell ref="D4:F4"/>
    <mergeCell ref="B19:F19"/>
    <mergeCell ref="B1:F1"/>
    <mergeCell ref="B18:F18"/>
  </mergeCells>
  <dataValidations count="2">
    <dataValidation sqref="C9:C15" showDropDown="0" showInputMessage="0" showErrorMessage="1" allowBlank="1" errorTitle="Días" error="Escribe un número entero de días (de 0 a 365), o déjala vacía para que no avise." type="whole" operator="between">
      <formula1>0</formula1>
      <formula2>365</formula2>
    </dataValidation>
    <dataValidation sqref="C4" showDropDown="0" showInputMessage="0" showErrorMessage="1" allowBlank="1" errorTitle="Fecha de control" error="Escribe una fecha, o déjala vacía para usar la de hoy." type="date" operator="greaterThan">
      <formula1>36526</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PeasyOrders</dc:creator>
  <dc:title xmlns:dc="http://purl.org/dc/elements/1.1/">Plantilla de control de pedidos</dc:title>
  <dcterms:created xmlns:dcterms="http://purl.org/dc/terms/" xmlns:xsi="http://www.w3.org/2001/XMLSchema-instance" xsi:type="dcterms:W3CDTF">2026-10-06T11:58:13Z</dcterms:created>
  <dcterms:modified xmlns:dcterms="http://purl.org/dc/terms/" xmlns:xsi="http://www.w3.org/2001/XMLSchema-instance" xsi:type="dcterms:W3CDTF">2026-10-06T11:58:14Z</dcterms:modified>
</cp:coreProperties>
</file>